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<sst xmlns="http://schemas.openxmlformats.org/spreadsheetml/2006/main" count="89" uniqueCount="44">
  <si>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 xml:space="preserve">附件     </t>
  </si>
  <si>
    <t>提前下达2024年乡村教师生活补助、脱贫县补充教师补助和农村紧缺教师代偿学费补助资金安排表</t>
  </si>
  <si>
    <t>设区市</t>
  </si>
  <si>
    <t>县</t>
  </si>
  <si>
    <t>乡村专任教师数（2022-2023年）</t>
  </si>
  <si>
    <t>2023年补助经费
（万元）</t>
  </si>
  <si>
    <t>合计</t>
  </si>
  <si>
    <t>提前下达2024年乡村教师生活补助省级奖补资金</t>
  </si>
  <si>
    <t>提前下达2024年脱贫县补充教师补助资金</t>
  </si>
  <si>
    <t>提前下达2024年农村紧缺教师代偿学费专项资金</t>
  </si>
  <si>
    <t>总计</t>
  </si>
  <si>
    <t>福州市</t>
  </si>
  <si>
    <t>小计</t>
  </si>
  <si>
    <t>永泰县</t>
  </si>
  <si>
    <t>三明市</t>
  </si>
  <si>
    <t>明溪县</t>
  </si>
  <si>
    <t>清流县</t>
  </si>
  <si>
    <t>宁化县</t>
  </si>
  <si>
    <t>泰宁县</t>
  </si>
  <si>
    <t>建宁县</t>
  </si>
  <si>
    <t>漳州市</t>
  </si>
  <si>
    <t>云霄县</t>
  </si>
  <si>
    <t>诏安县</t>
  </si>
  <si>
    <t>平和县</t>
  </si>
  <si>
    <t>南平市</t>
  </si>
  <si>
    <t>顺昌县</t>
  </si>
  <si>
    <t>浦城县</t>
  </si>
  <si>
    <t>光泽县</t>
  </si>
  <si>
    <t>松溪县</t>
  </si>
  <si>
    <t>政和县</t>
  </si>
  <si>
    <t>龙岩市</t>
  </si>
  <si>
    <t>长汀县</t>
  </si>
  <si>
    <t>武平县</t>
  </si>
  <si>
    <t>连城县</t>
  </si>
  <si>
    <t>宁德市</t>
  </si>
  <si>
    <t>霞浦县</t>
  </si>
  <si>
    <t>古田县</t>
  </si>
  <si>
    <t>屏南县</t>
  </si>
  <si>
    <t>寿宁县</t>
  </si>
  <si>
    <t>周宁县</t>
  </si>
  <si>
    <t>柘荣县</t>
  </si>
  <si>
    <t xml:space="preserve">附件1       </t>
  </si>
  <si>
    <t>提前下达2024年乡村教师生活补助省级奖补资金测算表</t>
  </si>
  <si>
    <t>提前下达2023年省级奖补资金
（万元）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</si>
</sst>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ESI黑体-GB13000"/>
      <family val="0"/>
    </font>
    <font>
      <sz val="18"/>
      <color indexed="8"/>
      <name val="方正小标宋简体"/>
      <family val="0"/>
    </font>
    <font>
      <sz val="12"/>
      <color indexed="8"/>
      <name val="CESI黑体-GB13000"/>
      <family val="0"/>
    </font>
    <font>
      <b/>
      <sz val="12"/>
      <color indexed="8"/>
      <name val="仿宋"/>
      <family val="0"/>
    </font>
    <font>
      <sz val="12"/>
      <color indexed="8"/>
      <name val="仿宋"/>
      <family val="0"/>
    </font>
    <font>
      <sz val="13"/>
      <name val="仿宋"/>
      <family val="0"/>
    </font>
    <font>
      <sz val="12"/>
      <name val="仿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CESI黑体-GB13000"/>
      <family val="0"/>
    </font>
    <font>
      <sz val="18"/>
      <color theme="1"/>
      <name val="方正小标宋简体"/>
      <family val="0"/>
    </font>
    <font>
      <sz val="12"/>
      <color theme="1"/>
      <name val="CESI黑体-GB13000"/>
      <family val="0"/>
    </font>
    <font>
      <b/>
      <sz val="12"/>
      <color theme="1"/>
      <name val="仿宋"/>
      <family val="0"/>
    </font>
    <font>
      <sz val="12"/>
      <color theme="1"/>
      <name val="仿宋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Alignment="1">
      <alignment horizontal="left" vertical="center" wrapText="1"/>
    </xf>
    <xf numFmtId="176" fontId="53" fillId="0" borderId="0" xfId="0" applyNumberFormat="1" applyFont="1" applyFill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tabSelected="1" zoomScale="85" zoomScaleNormal="85" zoomScaleSheetLayoutView="100" workbookViewId="0" topLeftCell="A1">
      <selection activeCell="E4" sqref="E4"/>
    </sheetView>
  </sheetViews>
  <sheetFormatPr defaultColWidth="9.00390625" defaultRowHeight="15"/>
  <cols>
    <col min="1" max="1" width="10.421875" style="3" customWidth="1"/>
    <col min="2" max="2" width="13.140625" style="6" customWidth="1"/>
    <col min="3" max="3" width="20.421875" style="7" hidden="1" customWidth="1"/>
    <col min="4" max="4" width="16.00390625" style="6" hidden="1" customWidth="1"/>
    <col min="5" max="5" width="16.00390625" style="7" customWidth="1"/>
    <col min="6" max="6" width="19.00390625" style="7" customWidth="1"/>
    <col min="7" max="7" width="14.8515625" style="1" customWidth="1"/>
    <col min="8" max="8" width="16.57421875" style="1" customWidth="1"/>
    <col min="9" max="229" width="9.00390625" style="1" customWidth="1"/>
    <col min="230" max="16384" width="9.00390625" style="2" customWidth="1"/>
  </cols>
  <sheetData>
    <row r="1" spans="1:6" ht="30" customHeight="1">
      <c r="A1" s="8" t="s">
        <v>0</v>
      </c>
      <c r="B1" s="8"/>
      <c r="C1" s="8"/>
      <c r="D1" s="8"/>
      <c r="E1" s="23"/>
      <c r="F1" s="23"/>
    </row>
    <row r="2" spans="1:8" s="2" customFormat="1" ht="78" customHeight="1">
      <c r="A2" s="9" t="s">
        <v>1</v>
      </c>
      <c r="B2" s="9"/>
      <c r="C2" s="9"/>
      <c r="D2" s="9"/>
      <c r="E2" s="24"/>
      <c r="F2" s="9"/>
      <c r="G2" s="9"/>
      <c r="H2" s="9"/>
    </row>
    <row r="3" spans="1:8" s="3" customFormat="1" ht="64.5" customHeight="1">
      <c r="A3" s="10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25" t="s">
        <v>7</v>
      </c>
      <c r="G3" s="25" t="s">
        <v>8</v>
      </c>
      <c r="H3" s="25" t="s">
        <v>9</v>
      </c>
    </row>
    <row r="4" spans="1:229" s="4" customFormat="1" ht="19.5" customHeight="1">
      <c r="A4" s="16" t="s">
        <v>10</v>
      </c>
      <c r="B4" s="16"/>
      <c r="C4" s="14">
        <f aca="true" t="shared" si="0" ref="C4:H4">C5+C13+C7+C23+C17+C27</f>
        <v>11750</v>
      </c>
      <c r="D4" s="14">
        <f t="shared" si="0"/>
        <v>7050</v>
      </c>
      <c r="E4" s="26">
        <f t="shared" si="0"/>
        <v>7928</v>
      </c>
      <c r="F4" s="26">
        <f t="shared" si="0"/>
        <v>7027</v>
      </c>
      <c r="G4" s="26">
        <f t="shared" si="0"/>
        <v>577</v>
      </c>
      <c r="H4" s="26">
        <f t="shared" si="0"/>
        <v>324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8" s="5" customFormat="1" ht="19.5" customHeight="1">
      <c r="A5" s="28" t="s">
        <v>11</v>
      </c>
      <c r="B5" s="16" t="s">
        <v>12</v>
      </c>
      <c r="C5" s="17">
        <f>C6</f>
        <v>571</v>
      </c>
      <c r="D5" s="14">
        <f>D6</f>
        <v>342.6</v>
      </c>
      <c r="E5" s="26">
        <f aca="true" t="shared" si="1" ref="E5:E33">F5+G5+H5</f>
        <v>348</v>
      </c>
      <c r="F5" s="26">
        <f>F6</f>
        <v>308</v>
      </c>
      <c r="G5" s="26">
        <f>G6</f>
        <v>34</v>
      </c>
      <c r="H5" s="26">
        <f>H6</f>
        <v>6</v>
      </c>
    </row>
    <row r="6" spans="1:8" ht="19.5" customHeight="1">
      <c r="A6" s="28"/>
      <c r="B6" s="19" t="s">
        <v>13</v>
      </c>
      <c r="C6" s="29">
        <v>571</v>
      </c>
      <c r="D6" s="21">
        <f>ROUND(C6*500*12/10000,1)</f>
        <v>342.6</v>
      </c>
      <c r="E6" s="31">
        <f t="shared" si="1"/>
        <v>348</v>
      </c>
      <c r="F6" s="32">
        <f>ROUND(D6*0.9,0)</f>
        <v>308</v>
      </c>
      <c r="G6" s="33">
        <v>34</v>
      </c>
      <c r="H6" s="33">
        <v>6</v>
      </c>
    </row>
    <row r="7" spans="1:8" s="5" customFormat="1" ht="19.5" customHeight="1">
      <c r="A7" s="16" t="s">
        <v>14</v>
      </c>
      <c r="B7" s="16" t="s">
        <v>12</v>
      </c>
      <c r="C7" s="16">
        <f>SUM(C8:C8)</f>
        <v>179</v>
      </c>
      <c r="D7" s="16">
        <f>SUM(D8:D8)</f>
        <v>107.4</v>
      </c>
      <c r="E7" s="26">
        <f>SUM(E8:E12)</f>
        <v>666</v>
      </c>
      <c r="F7" s="26">
        <f>SUM(F8:F12)</f>
        <v>537</v>
      </c>
      <c r="G7" s="26">
        <f>SUM(G8:G12)</f>
        <v>84</v>
      </c>
      <c r="H7" s="26">
        <f>SUM(H8:H12)</f>
        <v>45</v>
      </c>
    </row>
    <row r="8" spans="1:8" ht="19.5" customHeight="1">
      <c r="A8" s="16"/>
      <c r="B8" s="19" t="s">
        <v>15</v>
      </c>
      <c r="C8" s="29">
        <v>179</v>
      </c>
      <c r="D8" s="21">
        <f>ROUND(C8*500*12/10000,1)</f>
        <v>107.4</v>
      </c>
      <c r="E8" s="31">
        <f t="shared" si="1"/>
        <v>118</v>
      </c>
      <c r="F8" s="32">
        <f>ROUND(D8*0.9,0)</f>
        <v>97</v>
      </c>
      <c r="G8" s="33">
        <v>13</v>
      </c>
      <c r="H8" s="33">
        <v>8</v>
      </c>
    </row>
    <row r="9" spans="1:8" ht="19.5" customHeight="1">
      <c r="A9" s="16"/>
      <c r="B9" s="19" t="s">
        <v>16</v>
      </c>
      <c r="C9" s="29">
        <v>158</v>
      </c>
      <c r="D9" s="21">
        <f>ROUND(C9*500*12/10000,1)</f>
        <v>94.8</v>
      </c>
      <c r="E9" s="31">
        <f t="shared" si="1"/>
        <v>102</v>
      </c>
      <c r="F9" s="32">
        <f>ROUND(D9*0.9,0)</f>
        <v>85</v>
      </c>
      <c r="G9" s="33">
        <v>13</v>
      </c>
      <c r="H9" s="33">
        <v>4</v>
      </c>
    </row>
    <row r="10" spans="1:8" ht="19.5" customHeight="1">
      <c r="A10" s="16"/>
      <c r="B10" s="19" t="s">
        <v>17</v>
      </c>
      <c r="C10" s="29">
        <v>252</v>
      </c>
      <c r="D10" s="21">
        <f>ROUND(C10*500*12/10000,1)</f>
        <v>151.2</v>
      </c>
      <c r="E10" s="31">
        <f t="shared" si="1"/>
        <v>177</v>
      </c>
      <c r="F10" s="32">
        <f>ROUND(D10*0.9,0)</f>
        <v>136</v>
      </c>
      <c r="G10" s="33">
        <v>29</v>
      </c>
      <c r="H10" s="33">
        <v>12</v>
      </c>
    </row>
    <row r="11" spans="1:8" s="5" customFormat="1" ht="19.5" customHeight="1">
      <c r="A11" s="16"/>
      <c r="B11" s="19" t="s">
        <v>18</v>
      </c>
      <c r="C11" s="30">
        <v>241</v>
      </c>
      <c r="D11" s="21">
        <f>ROUND(C11*500*12/10000,1)</f>
        <v>144.6</v>
      </c>
      <c r="E11" s="31">
        <f t="shared" si="1"/>
        <v>167</v>
      </c>
      <c r="F11" s="32">
        <f>ROUND(D11*0.9,0)</f>
        <v>130</v>
      </c>
      <c r="G11" s="33">
        <v>25</v>
      </c>
      <c r="H11" s="33">
        <v>12</v>
      </c>
    </row>
    <row r="12" spans="1:8" ht="19.5" customHeight="1">
      <c r="A12" s="16"/>
      <c r="B12" s="19" t="s">
        <v>19</v>
      </c>
      <c r="C12" s="30">
        <v>164</v>
      </c>
      <c r="D12" s="21">
        <f>ROUND(C12*500*12/10000,1)</f>
        <v>98.4</v>
      </c>
      <c r="E12" s="31">
        <f t="shared" si="1"/>
        <v>102</v>
      </c>
      <c r="F12" s="32">
        <f>ROUND(D12*0.9,0)</f>
        <v>89</v>
      </c>
      <c r="G12" s="33">
        <v>4</v>
      </c>
      <c r="H12" s="33">
        <v>9</v>
      </c>
    </row>
    <row r="13" spans="1:8" ht="19.5" customHeight="1">
      <c r="A13" s="16" t="s">
        <v>20</v>
      </c>
      <c r="B13" s="16" t="s">
        <v>12</v>
      </c>
      <c r="C13" s="16">
        <f aca="true" t="shared" si="2" ref="C13:H13">SUM(C14:C16)</f>
        <v>4783</v>
      </c>
      <c r="D13" s="16">
        <f t="shared" si="2"/>
        <v>2869.8</v>
      </c>
      <c r="E13" s="26">
        <f t="shared" si="2"/>
        <v>2761</v>
      </c>
      <c r="F13" s="26">
        <f t="shared" si="2"/>
        <v>2583</v>
      </c>
      <c r="G13" s="26">
        <f t="shared" si="2"/>
        <v>97</v>
      </c>
      <c r="H13" s="26">
        <f t="shared" si="2"/>
        <v>81</v>
      </c>
    </row>
    <row r="14" spans="1:8" ht="19.5" customHeight="1">
      <c r="A14" s="16"/>
      <c r="B14" s="19" t="s">
        <v>21</v>
      </c>
      <c r="C14" s="29">
        <v>1311</v>
      </c>
      <c r="D14" s="21">
        <f aca="true" t="shared" si="3" ref="D14:D16">ROUND(C14*500*12/10000,1)</f>
        <v>786.6</v>
      </c>
      <c r="E14" s="31">
        <f t="shared" si="1"/>
        <v>748</v>
      </c>
      <c r="F14" s="32">
        <f aca="true" t="shared" si="4" ref="F7:F33">ROUND(D14*0.9,0)</f>
        <v>708</v>
      </c>
      <c r="G14" s="33">
        <v>18</v>
      </c>
      <c r="H14" s="33">
        <v>22</v>
      </c>
    </row>
    <row r="15" spans="1:8" ht="19.5" customHeight="1">
      <c r="A15" s="16"/>
      <c r="B15" s="19" t="s">
        <v>22</v>
      </c>
      <c r="C15" s="29">
        <v>2024</v>
      </c>
      <c r="D15" s="21">
        <f t="shared" si="3"/>
        <v>1214.4</v>
      </c>
      <c r="E15" s="31">
        <f t="shared" si="1"/>
        <v>1199</v>
      </c>
      <c r="F15" s="32">
        <f t="shared" si="4"/>
        <v>1093</v>
      </c>
      <c r="G15" s="33">
        <v>65</v>
      </c>
      <c r="H15" s="33">
        <v>41</v>
      </c>
    </row>
    <row r="16" spans="1:8" ht="19.5" customHeight="1">
      <c r="A16" s="16"/>
      <c r="B16" s="19" t="s">
        <v>23</v>
      </c>
      <c r="C16" s="29">
        <v>1448</v>
      </c>
      <c r="D16" s="21">
        <f t="shared" si="3"/>
        <v>868.8</v>
      </c>
      <c r="E16" s="31">
        <f t="shared" si="1"/>
        <v>814</v>
      </c>
      <c r="F16" s="32">
        <f t="shared" si="4"/>
        <v>782</v>
      </c>
      <c r="G16" s="33">
        <v>14</v>
      </c>
      <c r="H16" s="33">
        <v>18</v>
      </c>
    </row>
    <row r="17" spans="1:8" s="5" customFormat="1" ht="19.5" customHeight="1">
      <c r="A17" s="16" t="s">
        <v>24</v>
      </c>
      <c r="B17" s="16" t="s">
        <v>12</v>
      </c>
      <c r="C17" s="16">
        <f aca="true" t="shared" si="5" ref="C17:H17">SUM(C18:C22)</f>
        <v>1931</v>
      </c>
      <c r="D17" s="14">
        <f t="shared" si="5"/>
        <v>1158.6</v>
      </c>
      <c r="E17" s="26">
        <f t="shared" si="5"/>
        <v>1169</v>
      </c>
      <c r="F17" s="26">
        <f t="shared" si="5"/>
        <v>1043</v>
      </c>
      <c r="G17" s="26">
        <f t="shared" si="5"/>
        <v>81</v>
      </c>
      <c r="H17" s="26">
        <f t="shared" si="5"/>
        <v>45</v>
      </c>
    </row>
    <row r="18" spans="1:8" ht="19.5" customHeight="1">
      <c r="A18" s="16"/>
      <c r="B18" s="19" t="s">
        <v>25</v>
      </c>
      <c r="C18" s="29">
        <v>434</v>
      </c>
      <c r="D18" s="21">
        <f aca="true" t="shared" si="6" ref="D18:D22">ROUND(C18*500*12/10000,1)</f>
        <v>260.4</v>
      </c>
      <c r="E18" s="31">
        <f t="shared" si="1"/>
        <v>269</v>
      </c>
      <c r="F18" s="32">
        <f t="shared" si="4"/>
        <v>234</v>
      </c>
      <c r="G18" s="33">
        <v>25</v>
      </c>
      <c r="H18" s="33">
        <v>10</v>
      </c>
    </row>
    <row r="19" spans="1:8" ht="19.5" customHeight="1">
      <c r="A19" s="16"/>
      <c r="B19" s="19" t="s">
        <v>26</v>
      </c>
      <c r="C19" s="29">
        <v>497</v>
      </c>
      <c r="D19" s="21">
        <f t="shared" si="6"/>
        <v>298.2</v>
      </c>
      <c r="E19" s="31">
        <f t="shared" si="1"/>
        <v>288</v>
      </c>
      <c r="F19" s="32">
        <f t="shared" si="4"/>
        <v>268</v>
      </c>
      <c r="G19" s="33">
        <v>11</v>
      </c>
      <c r="H19" s="33">
        <v>9</v>
      </c>
    </row>
    <row r="20" spans="1:8" ht="19.5" customHeight="1">
      <c r="A20" s="16"/>
      <c r="B20" s="19" t="s">
        <v>27</v>
      </c>
      <c r="C20" s="29">
        <v>405</v>
      </c>
      <c r="D20" s="21">
        <f t="shared" si="6"/>
        <v>243</v>
      </c>
      <c r="E20" s="31">
        <f t="shared" si="1"/>
        <v>229</v>
      </c>
      <c r="F20" s="32">
        <f t="shared" si="4"/>
        <v>219</v>
      </c>
      <c r="G20" s="33">
        <v>5</v>
      </c>
      <c r="H20" s="33">
        <v>5</v>
      </c>
    </row>
    <row r="21" spans="1:8" s="5" customFormat="1" ht="19.5" customHeight="1">
      <c r="A21" s="16"/>
      <c r="B21" s="19" t="s">
        <v>28</v>
      </c>
      <c r="C21" s="29">
        <v>270</v>
      </c>
      <c r="D21" s="21">
        <f t="shared" si="6"/>
        <v>162</v>
      </c>
      <c r="E21" s="31">
        <f t="shared" si="1"/>
        <v>173</v>
      </c>
      <c r="F21" s="32">
        <f t="shared" si="4"/>
        <v>146</v>
      </c>
      <c r="G21" s="33">
        <v>18</v>
      </c>
      <c r="H21" s="33">
        <v>9</v>
      </c>
    </row>
    <row r="22" spans="1:8" ht="19.5" customHeight="1">
      <c r="A22" s="16"/>
      <c r="B22" s="19" t="s">
        <v>29</v>
      </c>
      <c r="C22" s="29">
        <v>325</v>
      </c>
      <c r="D22" s="21">
        <f t="shared" si="6"/>
        <v>195</v>
      </c>
      <c r="E22" s="31">
        <f t="shared" si="1"/>
        <v>210</v>
      </c>
      <c r="F22" s="32">
        <f t="shared" si="4"/>
        <v>176</v>
      </c>
      <c r="G22" s="33">
        <v>22</v>
      </c>
      <c r="H22" s="33">
        <v>12</v>
      </c>
    </row>
    <row r="23" spans="1:8" ht="19.5" customHeight="1">
      <c r="A23" s="16" t="s">
        <v>30</v>
      </c>
      <c r="B23" s="16" t="s">
        <v>12</v>
      </c>
      <c r="C23" s="16">
        <f aca="true" t="shared" si="7" ref="C23:H23">SUM(C24:C26)</f>
        <v>2440</v>
      </c>
      <c r="D23" s="14">
        <f t="shared" si="7"/>
        <v>1464</v>
      </c>
      <c r="E23" s="26">
        <f t="shared" si="7"/>
        <v>1376</v>
      </c>
      <c r="F23" s="26">
        <f t="shared" si="7"/>
        <v>1226</v>
      </c>
      <c r="G23" s="26">
        <f t="shared" si="7"/>
        <v>99</v>
      </c>
      <c r="H23" s="26">
        <f t="shared" si="7"/>
        <v>51</v>
      </c>
    </row>
    <row r="24" spans="1:8" ht="19.5" customHeight="1">
      <c r="A24" s="16"/>
      <c r="B24" s="19" t="s">
        <v>31</v>
      </c>
      <c r="C24" s="29">
        <v>1422</v>
      </c>
      <c r="D24" s="21">
        <f>ROUND(C24*500*12/10000,1)</f>
        <v>853.2</v>
      </c>
      <c r="E24" s="31">
        <f t="shared" si="1"/>
        <v>816</v>
      </c>
      <c r="F24" s="32">
        <f>ROUND(D24*0.9,0)</f>
        <v>768</v>
      </c>
      <c r="G24" s="33">
        <v>31</v>
      </c>
      <c r="H24" s="33">
        <v>17</v>
      </c>
    </row>
    <row r="25" spans="1:8" ht="19.5" customHeight="1">
      <c r="A25" s="16"/>
      <c r="B25" s="19" t="s">
        <v>32</v>
      </c>
      <c r="C25" s="29">
        <v>270</v>
      </c>
      <c r="D25" s="21">
        <f>ROUND(C25*500*12/10000,1)</f>
        <v>162</v>
      </c>
      <c r="E25" s="31">
        <f t="shared" si="1"/>
        <v>208</v>
      </c>
      <c r="F25" s="32">
        <f>ROUND(D25*0.9,0)</f>
        <v>146</v>
      </c>
      <c r="G25" s="33">
        <v>43</v>
      </c>
      <c r="H25" s="33">
        <v>19</v>
      </c>
    </row>
    <row r="26" spans="1:8" ht="19.5" customHeight="1">
      <c r="A26" s="16"/>
      <c r="B26" s="19" t="s">
        <v>33</v>
      </c>
      <c r="C26" s="29">
        <v>748</v>
      </c>
      <c r="D26" s="21">
        <f>ROUND(C26*500*12/10000,1)</f>
        <v>448.8</v>
      </c>
      <c r="E26" s="31">
        <f t="shared" si="1"/>
        <v>352</v>
      </c>
      <c r="F26" s="32">
        <f>ROUND(D26*0.9,0)-92</f>
        <v>312</v>
      </c>
      <c r="G26" s="33">
        <v>25</v>
      </c>
      <c r="H26" s="33">
        <v>15</v>
      </c>
    </row>
    <row r="27" spans="1:8" s="5" customFormat="1" ht="19.5" customHeight="1">
      <c r="A27" s="16" t="s">
        <v>34</v>
      </c>
      <c r="B27" s="16" t="s">
        <v>12</v>
      </c>
      <c r="C27" s="16">
        <f>SUM(C28:C30)</f>
        <v>1846</v>
      </c>
      <c r="D27" s="14">
        <f>SUM(D28:D30)</f>
        <v>1107.6000000000001</v>
      </c>
      <c r="E27" s="26">
        <f>SUM(E28:E33)</f>
        <v>1608</v>
      </c>
      <c r="F27" s="26">
        <f>SUM(F28:F33)</f>
        <v>1330</v>
      </c>
      <c r="G27" s="26">
        <f>SUM(G28:G33)</f>
        <v>182</v>
      </c>
      <c r="H27" s="26">
        <f>SUM(H28:H33)</f>
        <v>96</v>
      </c>
    </row>
    <row r="28" spans="1:8" ht="19.5" customHeight="1">
      <c r="A28" s="16"/>
      <c r="B28" s="19" t="s">
        <v>35</v>
      </c>
      <c r="C28" s="29">
        <v>823</v>
      </c>
      <c r="D28" s="21">
        <f aca="true" t="shared" si="8" ref="D28:D33">ROUND(C28*500*12/10000,1)</f>
        <v>493.8</v>
      </c>
      <c r="E28" s="31">
        <f t="shared" si="1"/>
        <v>543</v>
      </c>
      <c r="F28" s="32">
        <f t="shared" si="4"/>
        <v>444</v>
      </c>
      <c r="G28" s="33">
        <v>76</v>
      </c>
      <c r="H28" s="33">
        <v>23</v>
      </c>
    </row>
    <row r="29" spans="1:8" ht="19.5" customHeight="1">
      <c r="A29" s="16"/>
      <c r="B29" s="19" t="s">
        <v>36</v>
      </c>
      <c r="C29" s="29">
        <v>586</v>
      </c>
      <c r="D29" s="21">
        <f t="shared" si="8"/>
        <v>351.6</v>
      </c>
      <c r="E29" s="31">
        <f t="shared" si="1"/>
        <v>397</v>
      </c>
      <c r="F29" s="32">
        <f t="shared" si="4"/>
        <v>316</v>
      </c>
      <c r="G29" s="33">
        <v>45</v>
      </c>
      <c r="H29" s="33">
        <v>36</v>
      </c>
    </row>
    <row r="30" spans="1:8" ht="19.5" customHeight="1">
      <c r="A30" s="16"/>
      <c r="B30" s="19" t="s">
        <v>37</v>
      </c>
      <c r="C30" s="29">
        <v>437</v>
      </c>
      <c r="D30" s="21">
        <f t="shared" si="8"/>
        <v>262.2</v>
      </c>
      <c r="E30" s="31">
        <f t="shared" si="1"/>
        <v>259</v>
      </c>
      <c r="F30" s="32">
        <f t="shared" si="4"/>
        <v>236</v>
      </c>
      <c r="G30" s="33">
        <v>14</v>
      </c>
      <c r="H30" s="33">
        <v>9</v>
      </c>
    </row>
    <row r="31" spans="1:8" ht="19.5" customHeight="1">
      <c r="A31" s="16"/>
      <c r="B31" s="19" t="s">
        <v>38</v>
      </c>
      <c r="C31" s="29">
        <v>338</v>
      </c>
      <c r="D31" s="21">
        <f t="shared" si="8"/>
        <v>202.8</v>
      </c>
      <c r="E31" s="31">
        <f t="shared" si="1"/>
        <v>222</v>
      </c>
      <c r="F31" s="32">
        <f t="shared" si="4"/>
        <v>183</v>
      </c>
      <c r="G31" s="33">
        <v>22</v>
      </c>
      <c r="H31" s="33">
        <v>17</v>
      </c>
    </row>
    <row r="32" spans="1:8" ht="19.5" customHeight="1">
      <c r="A32" s="16"/>
      <c r="B32" s="19" t="s">
        <v>39</v>
      </c>
      <c r="C32" s="29">
        <v>192</v>
      </c>
      <c r="D32" s="21">
        <f t="shared" si="8"/>
        <v>115.2</v>
      </c>
      <c r="E32" s="31">
        <f t="shared" si="1"/>
        <v>126</v>
      </c>
      <c r="F32" s="32">
        <f t="shared" si="4"/>
        <v>104</v>
      </c>
      <c r="G32" s="33">
        <v>18</v>
      </c>
      <c r="H32" s="33">
        <v>4</v>
      </c>
    </row>
    <row r="33" spans="1:8" ht="19.5" customHeight="1">
      <c r="A33" s="16"/>
      <c r="B33" s="19" t="s">
        <v>40</v>
      </c>
      <c r="C33" s="29">
        <v>87</v>
      </c>
      <c r="D33" s="21">
        <f t="shared" si="8"/>
        <v>52.2</v>
      </c>
      <c r="E33" s="31">
        <f t="shared" si="1"/>
        <v>61</v>
      </c>
      <c r="F33" s="32">
        <f t="shared" si="4"/>
        <v>47</v>
      </c>
      <c r="G33" s="34">
        <v>7</v>
      </c>
      <c r="H33" s="34">
        <v>7</v>
      </c>
    </row>
  </sheetData>
  <sheetProtection/>
  <mergeCells count="9">
    <mergeCell ref="A1:F1"/>
    <mergeCell ref="A2:H2"/>
    <mergeCell ref="A4:B4"/>
    <mergeCell ref="A5:A6"/>
    <mergeCell ref="A7:A12"/>
    <mergeCell ref="A13:A16"/>
    <mergeCell ref="A17:A22"/>
    <mergeCell ref="A23:A26"/>
    <mergeCell ref="A27:A33"/>
  </mergeCells>
  <printOptions/>
  <pageMargins left="0.6298611111111111" right="0.6298611111111111" top="0.275" bottom="0.03888888888888889" header="0.15694444444444444" footer="0.19652777777777777"/>
  <pageSetup firstPageNumber="3" useFirstPageNumber="1" fitToHeight="0" fitToWidth="1" horizontalDpi="600" verticalDpi="600" orientation="portrait" paperSize="9"/>
  <headerFooter differentOddEven="1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A1">
      <selection activeCell="E10" sqref="E10"/>
    </sheetView>
  </sheetViews>
  <sheetFormatPr defaultColWidth="9.00390625" defaultRowHeight="15"/>
  <cols>
    <col min="1" max="1" width="11.57421875" style="3" customWidth="1"/>
    <col min="2" max="2" width="11.421875" style="6" customWidth="1"/>
    <col min="3" max="3" width="20.421875" style="7" customWidth="1"/>
    <col min="4" max="4" width="16.00390625" style="6" customWidth="1"/>
    <col min="5" max="5" width="15.7109375" style="7" customWidth="1"/>
    <col min="6" max="240" width="9.00390625" style="1" customWidth="1"/>
    <col min="241" max="16384" width="9.00390625" style="2" customWidth="1"/>
  </cols>
  <sheetData>
    <row r="1" spans="1:256" s="1" customFormat="1" ht="30" customHeight="1">
      <c r="A1" s="8" t="s">
        <v>41</v>
      </c>
      <c r="B1" s="8"/>
      <c r="C1" s="8"/>
      <c r="D1" s="8"/>
      <c r="E1" s="2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5" s="2" customFormat="1" ht="42" customHeight="1">
      <c r="A2" s="9" t="s">
        <v>42</v>
      </c>
      <c r="B2" s="9"/>
      <c r="C2" s="9"/>
      <c r="D2" s="9"/>
      <c r="E2" s="24"/>
    </row>
    <row r="3" spans="1:5" s="3" customFormat="1" ht="54" customHeight="1">
      <c r="A3" s="10" t="s">
        <v>2</v>
      </c>
      <c r="B3" s="10" t="s">
        <v>3</v>
      </c>
      <c r="C3" s="11" t="s">
        <v>4</v>
      </c>
      <c r="D3" s="12" t="s">
        <v>5</v>
      </c>
      <c r="E3" s="25" t="s">
        <v>43</v>
      </c>
    </row>
    <row r="4" spans="1:240" s="4" customFormat="1" ht="19.5" customHeight="1">
      <c r="A4" s="13" t="s">
        <v>10</v>
      </c>
      <c r="B4" s="13"/>
      <c r="C4" s="14">
        <f>C5+C13+C7+C23+C17+C27</f>
        <v>13182</v>
      </c>
      <c r="D4" s="14">
        <f>D5+D13+D7+D23+D17+D27</f>
        <v>7909.2</v>
      </c>
      <c r="E4" s="26">
        <f>E5+E13+E7+E23+E17+E27</f>
        <v>7027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5" s="5" customFormat="1" ht="19.5" customHeight="1">
      <c r="A5" s="15" t="s">
        <v>11</v>
      </c>
      <c r="B5" s="16" t="s">
        <v>12</v>
      </c>
      <c r="C5" s="17">
        <f>C6</f>
        <v>571</v>
      </c>
      <c r="D5" s="14">
        <f>D6</f>
        <v>342.6</v>
      </c>
      <c r="E5" s="26">
        <f>E6</f>
        <v>308</v>
      </c>
    </row>
    <row r="6" spans="1:256" s="1" customFormat="1" ht="19.5" customHeight="1">
      <c r="A6" s="18"/>
      <c r="B6" s="19" t="s">
        <v>13</v>
      </c>
      <c r="C6" s="20">
        <v>571</v>
      </c>
      <c r="D6" s="21">
        <f aca="true" t="shared" si="0" ref="D6:D12">ROUND(C6*500*12/10000,1)</f>
        <v>342.6</v>
      </c>
      <c r="E6" s="27">
        <f aca="true" t="shared" si="1" ref="E6:E12">ROUND(D6*0.9,0)</f>
        <v>308</v>
      </c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5" s="5" customFormat="1" ht="19.5" customHeight="1">
      <c r="A7" s="16" t="s">
        <v>14</v>
      </c>
      <c r="B7" s="16" t="s">
        <v>12</v>
      </c>
      <c r="C7" s="16">
        <f>SUM(C8:C12)</f>
        <v>994</v>
      </c>
      <c r="D7" s="16">
        <f>SUM(D8:D12)</f>
        <v>596.4</v>
      </c>
      <c r="E7" s="26">
        <f>SUM(E8:E12)</f>
        <v>537</v>
      </c>
    </row>
    <row r="8" spans="1:256" s="1" customFormat="1" ht="19.5" customHeight="1">
      <c r="A8" s="16"/>
      <c r="B8" s="19" t="s">
        <v>16</v>
      </c>
      <c r="C8" s="20">
        <v>158</v>
      </c>
      <c r="D8" s="21">
        <f t="shared" si="0"/>
        <v>94.8</v>
      </c>
      <c r="E8" s="27">
        <f t="shared" si="1"/>
        <v>85</v>
      </c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9.5" customHeight="1">
      <c r="A9" s="16"/>
      <c r="B9" s="19" t="s">
        <v>17</v>
      </c>
      <c r="C9" s="20">
        <v>252</v>
      </c>
      <c r="D9" s="21">
        <f t="shared" si="0"/>
        <v>151.2</v>
      </c>
      <c r="E9" s="27">
        <f t="shared" si="1"/>
        <v>136</v>
      </c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9.5" customHeight="1">
      <c r="A10" s="16"/>
      <c r="B10" s="19" t="s">
        <v>19</v>
      </c>
      <c r="C10" s="22">
        <v>164</v>
      </c>
      <c r="D10" s="21">
        <f t="shared" si="0"/>
        <v>98.4</v>
      </c>
      <c r="E10" s="27">
        <f t="shared" si="1"/>
        <v>89</v>
      </c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5" s="5" customFormat="1" ht="19.5" customHeight="1">
      <c r="A11" s="16"/>
      <c r="B11" s="19" t="s">
        <v>18</v>
      </c>
      <c r="C11" s="22">
        <v>241</v>
      </c>
      <c r="D11" s="21">
        <f t="shared" si="0"/>
        <v>144.6</v>
      </c>
      <c r="E11" s="27">
        <f t="shared" si="1"/>
        <v>130</v>
      </c>
    </row>
    <row r="12" spans="1:256" s="1" customFormat="1" ht="19.5" customHeight="1">
      <c r="A12" s="16"/>
      <c r="B12" s="19" t="s">
        <v>15</v>
      </c>
      <c r="C12" s="20">
        <v>179</v>
      </c>
      <c r="D12" s="21">
        <f t="shared" si="0"/>
        <v>107.4</v>
      </c>
      <c r="E12" s="27">
        <f t="shared" si="1"/>
        <v>97</v>
      </c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9.5" customHeight="1">
      <c r="A13" s="16" t="s">
        <v>20</v>
      </c>
      <c r="B13" s="16" t="s">
        <v>12</v>
      </c>
      <c r="C13" s="16">
        <f>SUM(C14:C16)</f>
        <v>4783</v>
      </c>
      <c r="D13" s="16">
        <f>SUM(D14:D16)</f>
        <v>2869.8</v>
      </c>
      <c r="E13" s="26">
        <f>SUM(E14:E16)</f>
        <v>2583</v>
      </c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9.5" customHeight="1">
      <c r="A14" s="16"/>
      <c r="B14" s="19" t="s">
        <v>21</v>
      </c>
      <c r="C14" s="20">
        <v>1311</v>
      </c>
      <c r="D14" s="21">
        <f aca="true" t="shared" si="2" ref="D14:D16">ROUND(C14*500*12/10000,1)</f>
        <v>786.6</v>
      </c>
      <c r="E14" s="27">
        <f aca="true" t="shared" si="3" ref="E14:E16">ROUND(D14*0.9,0)</f>
        <v>708</v>
      </c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9.5" customHeight="1">
      <c r="A15" s="16"/>
      <c r="B15" s="19" t="s">
        <v>22</v>
      </c>
      <c r="C15" s="20">
        <v>2024</v>
      </c>
      <c r="D15" s="21">
        <f t="shared" si="2"/>
        <v>1214.4</v>
      </c>
      <c r="E15" s="27">
        <f t="shared" si="3"/>
        <v>1093</v>
      </c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9.5" customHeight="1">
      <c r="A16" s="16"/>
      <c r="B16" s="19" t="s">
        <v>23</v>
      </c>
      <c r="C16" s="20">
        <v>1448</v>
      </c>
      <c r="D16" s="21">
        <f t="shared" si="2"/>
        <v>868.8</v>
      </c>
      <c r="E16" s="27">
        <f t="shared" si="3"/>
        <v>782</v>
      </c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5" s="5" customFormat="1" ht="19.5" customHeight="1">
      <c r="A17" s="16" t="s">
        <v>24</v>
      </c>
      <c r="B17" s="16" t="s">
        <v>12</v>
      </c>
      <c r="C17" s="16">
        <f>SUM(C18:C22)</f>
        <v>1931</v>
      </c>
      <c r="D17" s="14">
        <f>SUM(D18:D22)</f>
        <v>1158.6</v>
      </c>
      <c r="E17" s="26">
        <f>SUM(E18:E22)</f>
        <v>1043</v>
      </c>
    </row>
    <row r="18" spans="1:256" s="1" customFormat="1" ht="19.5" customHeight="1">
      <c r="A18" s="16"/>
      <c r="B18" s="19" t="s">
        <v>25</v>
      </c>
      <c r="C18" s="20">
        <v>434</v>
      </c>
      <c r="D18" s="21">
        <f aca="true" t="shared" si="4" ref="D18:D22">ROUND(C18*500*12/10000,1)</f>
        <v>260.4</v>
      </c>
      <c r="E18" s="27">
        <f aca="true" t="shared" si="5" ref="E18:E22">ROUND(D18*0.9,0)</f>
        <v>234</v>
      </c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9.5" customHeight="1">
      <c r="A19" s="16"/>
      <c r="B19" s="19" t="s">
        <v>26</v>
      </c>
      <c r="C19" s="20">
        <v>497</v>
      </c>
      <c r="D19" s="21">
        <f t="shared" si="4"/>
        <v>298.2</v>
      </c>
      <c r="E19" s="27">
        <f t="shared" si="5"/>
        <v>268</v>
      </c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9.5" customHeight="1">
      <c r="A20" s="16"/>
      <c r="B20" s="19" t="s">
        <v>27</v>
      </c>
      <c r="C20" s="20">
        <v>405</v>
      </c>
      <c r="D20" s="21">
        <f t="shared" si="4"/>
        <v>243</v>
      </c>
      <c r="E20" s="27">
        <f t="shared" si="5"/>
        <v>219</v>
      </c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5" s="5" customFormat="1" ht="19.5" customHeight="1">
      <c r="A21" s="16"/>
      <c r="B21" s="19" t="s">
        <v>28</v>
      </c>
      <c r="C21" s="20">
        <v>270</v>
      </c>
      <c r="D21" s="21">
        <f t="shared" si="4"/>
        <v>162</v>
      </c>
      <c r="E21" s="27">
        <f t="shared" si="5"/>
        <v>146</v>
      </c>
    </row>
    <row r="22" spans="1:256" s="1" customFormat="1" ht="19.5" customHeight="1">
      <c r="A22" s="16"/>
      <c r="B22" s="19" t="s">
        <v>29</v>
      </c>
      <c r="C22" s="20">
        <v>325</v>
      </c>
      <c r="D22" s="21">
        <f t="shared" si="4"/>
        <v>195</v>
      </c>
      <c r="E22" s="27">
        <f t="shared" si="5"/>
        <v>176</v>
      </c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9.5" customHeight="1">
      <c r="A23" s="16" t="s">
        <v>30</v>
      </c>
      <c r="B23" s="16" t="s">
        <v>12</v>
      </c>
      <c r="C23" s="16">
        <f>SUM(C24:C26)</f>
        <v>2440</v>
      </c>
      <c r="D23" s="14">
        <f>SUM(D24:D26)</f>
        <v>1464</v>
      </c>
      <c r="E23" s="26">
        <f>SUM(E24:E26)</f>
        <v>1226</v>
      </c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9.5" customHeight="1">
      <c r="A24" s="16"/>
      <c r="B24" s="19" t="s">
        <v>32</v>
      </c>
      <c r="C24" s="20">
        <v>270</v>
      </c>
      <c r="D24" s="21">
        <f aca="true" t="shared" si="6" ref="D24:D26">ROUND(C24*500*12/10000,1)</f>
        <v>162</v>
      </c>
      <c r="E24" s="27">
        <f aca="true" t="shared" si="7" ref="E24:E26">ROUND(D24*0.9,0)</f>
        <v>146</v>
      </c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9.5" customHeight="1">
      <c r="A25" s="16"/>
      <c r="B25" s="19" t="s">
        <v>31</v>
      </c>
      <c r="C25" s="20">
        <v>1422</v>
      </c>
      <c r="D25" s="21">
        <f t="shared" si="6"/>
        <v>853.2</v>
      </c>
      <c r="E25" s="27">
        <f t="shared" si="7"/>
        <v>768</v>
      </c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9.5" customHeight="1">
      <c r="A26" s="16"/>
      <c r="B26" s="19" t="s">
        <v>33</v>
      </c>
      <c r="C26" s="20">
        <v>748</v>
      </c>
      <c r="D26" s="21">
        <f t="shared" si="6"/>
        <v>448.8</v>
      </c>
      <c r="E26" s="27">
        <f>ROUND(D26*0.9,0)-92</f>
        <v>312</v>
      </c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5" s="5" customFormat="1" ht="19.5" customHeight="1">
      <c r="A27" s="16" t="s">
        <v>34</v>
      </c>
      <c r="B27" s="16" t="s">
        <v>12</v>
      </c>
      <c r="C27" s="16">
        <f>SUM(C28:C33)</f>
        <v>2463</v>
      </c>
      <c r="D27" s="14">
        <f>SUM(D28:D33)</f>
        <v>1477.8000000000002</v>
      </c>
      <c r="E27" s="26">
        <f>SUM(E28:E33)</f>
        <v>1330</v>
      </c>
    </row>
    <row r="28" spans="1:256" s="1" customFormat="1" ht="19.5" customHeight="1">
      <c r="A28" s="16"/>
      <c r="B28" s="19" t="s">
        <v>35</v>
      </c>
      <c r="C28" s="20">
        <v>823</v>
      </c>
      <c r="D28" s="21">
        <f aca="true" t="shared" si="8" ref="D28:D33">ROUND(C28*500*12/10000,1)</f>
        <v>493.8</v>
      </c>
      <c r="E28" s="27">
        <f aca="true" t="shared" si="9" ref="E28:E33">ROUND(D28*0.9,0)</f>
        <v>444</v>
      </c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9.5" customHeight="1">
      <c r="A29" s="16"/>
      <c r="B29" s="19" t="s">
        <v>38</v>
      </c>
      <c r="C29" s="20">
        <v>338</v>
      </c>
      <c r="D29" s="21">
        <f t="shared" si="8"/>
        <v>202.8</v>
      </c>
      <c r="E29" s="27">
        <f t="shared" si="9"/>
        <v>183</v>
      </c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9.5" customHeight="1">
      <c r="A30" s="16"/>
      <c r="B30" s="19" t="s">
        <v>39</v>
      </c>
      <c r="C30" s="20">
        <v>192</v>
      </c>
      <c r="D30" s="21">
        <f t="shared" si="8"/>
        <v>115.2</v>
      </c>
      <c r="E30" s="27">
        <f t="shared" si="9"/>
        <v>104</v>
      </c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9.5" customHeight="1">
      <c r="A31" s="16"/>
      <c r="B31" s="19" t="s">
        <v>40</v>
      </c>
      <c r="C31" s="20">
        <v>87</v>
      </c>
      <c r="D31" s="21">
        <f t="shared" si="8"/>
        <v>52.2</v>
      </c>
      <c r="E31" s="27">
        <f t="shared" si="9"/>
        <v>47</v>
      </c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9.5" customHeight="1">
      <c r="A32" s="16"/>
      <c r="B32" s="19" t="s">
        <v>36</v>
      </c>
      <c r="C32" s="20">
        <v>586</v>
      </c>
      <c r="D32" s="21">
        <f t="shared" si="8"/>
        <v>351.6</v>
      </c>
      <c r="E32" s="27">
        <f t="shared" si="9"/>
        <v>316</v>
      </c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9.5" customHeight="1">
      <c r="A33" s="16"/>
      <c r="B33" s="19" t="s">
        <v>37</v>
      </c>
      <c r="C33" s="20">
        <v>437</v>
      </c>
      <c r="D33" s="21">
        <f t="shared" si="8"/>
        <v>262.2</v>
      </c>
      <c r="E33" s="27">
        <f t="shared" si="9"/>
        <v>236</v>
      </c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</sheetData>
  <sheetProtection/>
  <mergeCells count="9">
    <mergeCell ref="A1:E1"/>
    <mergeCell ref="A2:E2"/>
    <mergeCell ref="A4:B4"/>
    <mergeCell ref="A5:A6"/>
    <mergeCell ref="A7:A12"/>
    <mergeCell ref="A13:A16"/>
    <mergeCell ref="A17:A22"/>
    <mergeCell ref="A23:A26"/>
    <mergeCell ref="A27:A33"/>
  </mergeCells>
  <printOptions/>
  <pageMargins left="0.75" right="0.75" top="0.629861111111111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林小文</dc:creator>
  <cp:keywords/>
  <dc:description/>
  <cp:lastModifiedBy>陈锋</cp:lastModifiedBy>
  <dcterms:created xsi:type="dcterms:W3CDTF">2020-10-30T22:52:00Z</dcterms:created>
  <dcterms:modified xsi:type="dcterms:W3CDTF">2023-11-22T10:55:11Z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E2463DE3A2E6496A8CD52DA8878AEB59</vt:lpwstr>
  </property>
  <property fmtid="{D5CDD505-2E9C-101B-9397-08002B2CF9AE}" pid="4" name="퀀_generated_2.-2147483648">
    <vt:i4>2052</vt:i4>
  </property>
</Properties>
</file>