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附件2" sheetId="1" r:id="rId1"/>
  </sheets>
  <definedNames>
    <definedName name="_xlnm.Print_Titles" localSheetId="0">附件2!$3:$5</definedName>
  </definedNames>
  <calcPr calcId="144525"/>
</workbook>
</file>

<file path=xl/sharedStrings.xml><?xml version="1.0" encoding="utf-8"?>
<sst xmlns="http://schemas.openxmlformats.org/spreadsheetml/2006/main" count="122" uniqueCount="113">
  <si>
    <t>附件2</t>
  </si>
  <si>
    <t>2023年城乡义务教育学校学生免费
提供作业本资金安排表</t>
  </si>
  <si>
    <t>单位：万元</t>
  </si>
  <si>
    <t>市、县（区）名称</t>
  </si>
  <si>
    <t>闽政[2016]16号省级补助比例</t>
  </si>
  <si>
    <t>小学在校学生数</t>
  </si>
  <si>
    <t>初中在校学生数</t>
  </si>
  <si>
    <t>2023年资金安排</t>
  </si>
  <si>
    <t>闽财教指〔2022〕116号已提前下达资金</t>
  </si>
  <si>
    <t>本次下达省级资金</t>
  </si>
  <si>
    <t>备注</t>
  </si>
  <si>
    <t>小计</t>
  </si>
  <si>
    <t>合计</t>
  </si>
  <si>
    <t>其中：省级</t>
  </si>
  <si>
    <t>其中：市县</t>
  </si>
  <si>
    <t>全省合计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</si>
  <si>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</si>
  <si>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</si>
  <si>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</si>
  <si>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</si>
  <si>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</si>
  <si>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</si>
  <si>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</si>
  <si>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</si>
  <si>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</si>
  <si>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</si>
  <si>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</si>
  <si>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</si>
  <si>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</si>
  <si>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</si>
  <si>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</si>
  <si>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</si>
  <si>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</si>
  <si>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</si>
  <si>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</si>
  <si>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</si>
  <si>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湄洲岛管委会</t>
  </si>
  <si>
    <t>北岸管委会</t>
  </si>
  <si>
    <t>仙游县</t>
  </si>
  <si>
    <t>三明市</t>
  </si>
  <si>
    <t>三元区</t>
  </si>
  <si>
    <t>补梅列区2022年比例差13.02万元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</si>
  <si>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</si>
  <si>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</si>
  <si>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</si>
  <si>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</si>
  <si>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</si>
  <si>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</si>
  <si>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</si>
  <si>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</si>
  <si>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</si>
  <si>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</si>
  <si>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</si>
  <si>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</si>
  <si>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</si>
  <si>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</si>
  <si>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</si>
  <si>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</si>
  <si>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</si>
  <si>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</si>
  <si>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</si>
  <si>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</si>
  <si>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</si>
  <si>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</si>
  <si>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</si>
  <si>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</si>
  <si>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</si>
  <si>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龙文区</t>
  </si>
  <si>
    <t>云霄县</t>
  </si>
  <si>
    <t>漳浦县</t>
  </si>
  <si>
    <t>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</si>
  <si>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</si>
  <si>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</si>
  <si>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</si>
  <si>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</si>
  <si>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</si>
  <si>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</si>
  <si>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</si>
  <si>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漳州高新技术产业开发区</t>
  </si>
  <si>
    <t>常山开发区</t>
  </si>
  <si>
    <t>招商局经济技术开发区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</si>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</sst>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_ "/>
    <numFmt numFmtId="178" formatCode="0.00_ ;[Red]\-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仿宋"/>
      <charset val="134"/>
    </font>
    <font>
      <sz val="11"/>
      <color theme="1"/>
      <name val="CESI黑体-GB13000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name val="CESI黑体-GB13000"/>
      <charset val="134"/>
    </font>
    <font>
      <sz val="12"/>
      <name val="仿宋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1" fillId="22" borderId="10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3" fillId="31" borderId="10" applyNumberFormat="false" applyAlignment="false" applyProtection="false">
      <alignment vertical="center"/>
    </xf>
    <xf numFmtId="0" fontId="27" fillId="22" borderId="8" applyNumberFormat="false" applyAlignment="false" applyProtection="false">
      <alignment vertical="center"/>
    </xf>
    <xf numFmtId="0" fontId="25" fillId="17" borderId="6" applyNumberFormat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178" fontId="0" fillId="0" borderId="0" xfId="0" applyNumberFormat="true">
      <alignment vertical="center"/>
    </xf>
    <xf numFmtId="177" fontId="0" fillId="0" borderId="0" xfId="0" applyNumberFormat="true" applyAlignment="true">
      <alignment vertical="center" wrapText="true"/>
    </xf>
    <xf numFmtId="0" fontId="4" fillId="0" borderId="0" xfId="0" applyFont="true">
      <alignment vertical="center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right"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0" borderId="2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9" fillId="0" borderId="2" xfId="0" applyFont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 wrapText="true"/>
    </xf>
    <xf numFmtId="176" fontId="10" fillId="0" borderId="2" xfId="35" applyNumberFormat="true" applyFont="true" applyFill="true" applyBorder="true" applyAlignment="true" applyProtection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  <xf numFmtId="178" fontId="5" fillId="0" borderId="0" xfId="0" applyNumberFormat="true" applyFont="true" applyAlignment="true">
      <alignment horizontal="center" vertical="center"/>
    </xf>
    <xf numFmtId="177" fontId="6" fillId="0" borderId="0" xfId="0" applyNumberFormat="true" applyFont="true" applyAlignment="true">
      <alignment horizontal="right" vertical="center" wrapText="true"/>
    </xf>
    <xf numFmtId="178" fontId="7" fillId="0" borderId="1" xfId="0" applyNumberFormat="true" applyFont="true" applyBorder="true" applyAlignment="true">
      <alignment horizontal="center" vertical="center" wrapText="true"/>
    </xf>
    <xf numFmtId="177" fontId="7" fillId="0" borderId="2" xfId="0" applyNumberFormat="true" applyFont="true" applyBorder="true" applyAlignment="true">
      <alignment horizontal="center" vertical="center" wrapText="true"/>
    </xf>
    <xf numFmtId="178" fontId="7" fillId="0" borderId="3" xfId="0" applyNumberFormat="true" applyFont="true" applyBorder="true" applyAlignment="true">
      <alignment horizontal="center" vertical="center" wrapText="true"/>
    </xf>
    <xf numFmtId="178" fontId="8" fillId="0" borderId="2" xfId="0" applyNumberFormat="true" applyFont="true" applyBorder="true" applyAlignment="true">
      <alignment horizontal="center" vertical="center"/>
    </xf>
    <xf numFmtId="177" fontId="1" fillId="0" borderId="2" xfId="0" applyNumberFormat="true" applyFont="true" applyBorder="true" applyAlignment="true">
      <alignment vertical="center" wrapText="true"/>
    </xf>
    <xf numFmtId="178" fontId="6" fillId="0" borderId="2" xfId="0" applyNumberFormat="true" applyFont="true" applyBorder="true" applyAlignment="true">
      <alignment horizontal="center" vertical="center"/>
    </xf>
    <xf numFmtId="177" fontId="0" fillId="0" borderId="2" xfId="0" applyNumberFormat="true" applyBorder="true" applyAlignment="true">
      <alignment vertical="center" wrapText="true"/>
    </xf>
    <xf numFmtId="178" fontId="9" fillId="0" borderId="2" xfId="0" applyNumberFormat="true" applyFont="true" applyBorder="true" applyAlignment="true">
      <alignment horizontal="center" vertical="center"/>
    </xf>
    <xf numFmtId="177" fontId="12" fillId="0" borderId="2" xfId="0" applyNumberFormat="true" applyFont="true" applyBorder="true" applyAlignment="true">
      <alignment vertical="center" wrapText="true"/>
    </xf>
    <xf numFmtId="177" fontId="3" fillId="0" borderId="2" xfId="0" applyNumberFormat="true" applyFont="true" applyBorder="true" applyAlignment="true">
      <alignment vertical="center" wrapText="true"/>
    </xf>
    <xf numFmtId="0" fontId="13" fillId="0" borderId="2" xfId="0" applyFont="true" applyFill="true" applyBorder="true" applyAlignment="true">
      <alignment horizontal="center" vertical="center"/>
    </xf>
    <xf numFmtId="0" fontId="14" fillId="0" borderId="2" xfId="0" applyFont="true" applyFill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workbookViewId="0">
      <pane xSplit="1" topLeftCell="B1" activePane="topRight" state="frozen"/>
      <selection/>
      <selection pane="topRight" activeCell="I98" sqref="I98:I108"/>
    </sheetView>
  </sheetViews>
  <sheetFormatPr defaultColWidth="8.875" defaultRowHeight="14.25"/>
  <cols>
    <col min="1" max="1" width="21.625" customWidth="true"/>
    <col min="2" max="2" width="7.25" hidden="true" customWidth="true"/>
    <col min="3" max="3" width="15.125" hidden="true" customWidth="true"/>
    <col min="4" max="4" width="14.5" hidden="true" customWidth="true"/>
    <col min="5" max="5" width="12.375" customWidth="true"/>
    <col min="6" max="7" width="11.75" customWidth="true"/>
    <col min="8" max="8" width="12.875" customWidth="true"/>
    <col min="9" max="9" width="11.625" style="5"/>
    <col min="10" max="10" width="8.875" style="6"/>
  </cols>
  <sheetData>
    <row r="1" ht="21.95" customHeight="true" spans="1:1">
      <c r="A1" s="7" t="s">
        <v>0</v>
      </c>
    </row>
    <row r="2" ht="51" customHeight="true" spans="1:9">
      <c r="A2" s="8" t="s">
        <v>1</v>
      </c>
      <c r="B2" s="9"/>
      <c r="C2" s="9"/>
      <c r="D2" s="9"/>
      <c r="E2" s="9"/>
      <c r="F2" s="9"/>
      <c r="G2" s="9"/>
      <c r="H2" s="9"/>
      <c r="I2" s="24"/>
    </row>
    <row r="3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25"/>
    </row>
    <row r="4" s="1" customFormat="true" ht="45.95" customHeight="true" spans="1:10">
      <c r="A4" s="11" t="s">
        <v>3</v>
      </c>
      <c r="B4" s="12" t="s">
        <v>4</v>
      </c>
      <c r="C4" s="13" t="s">
        <v>5</v>
      </c>
      <c r="D4" s="13" t="s">
        <v>6</v>
      </c>
      <c r="E4" s="20" t="s">
        <v>7</v>
      </c>
      <c r="F4" s="20"/>
      <c r="G4" s="20"/>
      <c r="H4" s="12" t="s">
        <v>8</v>
      </c>
      <c r="I4" s="26" t="s">
        <v>9</v>
      </c>
      <c r="J4" s="27" t="s">
        <v>10</v>
      </c>
    </row>
    <row r="5" s="1" customFormat="true" ht="30" customHeight="true" spans="1:10">
      <c r="A5" s="14"/>
      <c r="B5" s="15"/>
      <c r="C5" s="16" t="s">
        <v>11</v>
      </c>
      <c r="D5" s="16" t="s">
        <v>11</v>
      </c>
      <c r="E5" s="21" t="s">
        <v>12</v>
      </c>
      <c r="F5" s="21" t="s">
        <v>13</v>
      </c>
      <c r="G5" s="21" t="s">
        <v>14</v>
      </c>
      <c r="H5" s="15"/>
      <c r="I5" s="28"/>
      <c r="J5" s="27"/>
    </row>
    <row r="6" s="2" customFormat="true" ht="14.45" customHeight="true" spans="1:10">
      <c r="A6" s="17" t="s">
        <v>15</v>
      </c>
      <c r="B6" s="17"/>
      <c r="C6" s="17">
        <f>C7+C22+C31+C44+C58+C76+C88+C97+C109</f>
        <v>3194125</v>
      </c>
      <c r="D6" s="17">
        <f>D7+D22+D31+D44+D58+D76+D88+D97+D109</f>
        <v>1414174</v>
      </c>
      <c r="E6" s="17">
        <f t="shared" ref="C6:I6" si="0">E7+E22+E31+E44+E58+E76+E88+E97+E109</f>
        <v>15252.14</v>
      </c>
      <c r="F6" s="17">
        <f t="shared" si="0"/>
        <v>8619.05</v>
      </c>
      <c r="G6" s="17">
        <f t="shared" si="0"/>
        <v>6633.09</v>
      </c>
      <c r="H6" s="17">
        <f t="shared" si="0"/>
        <v>7628</v>
      </c>
      <c r="I6" s="29">
        <f t="shared" si="0"/>
        <v>991.05</v>
      </c>
      <c r="J6" s="30"/>
    </row>
    <row r="7" s="2" customFormat="true" ht="14.45" customHeight="true" spans="1:10">
      <c r="A7" s="17" t="s">
        <v>16</v>
      </c>
      <c r="B7" s="17"/>
      <c r="C7" s="17">
        <f>SUM(C8:C21)</f>
        <v>618861</v>
      </c>
      <c r="D7" s="17">
        <f>SUM(D8:D21)</f>
        <v>271567</v>
      </c>
      <c r="E7" s="17">
        <f>SUM(E8:E21)</f>
        <v>2942.86</v>
      </c>
      <c r="F7" s="17">
        <f>SUM(F8:F21)</f>
        <v>1079.05</v>
      </c>
      <c r="G7" s="17">
        <f>SUM(G8:G21)</f>
        <v>1863.81</v>
      </c>
      <c r="H7" s="17">
        <f>SUM(H8:H21)</f>
        <v>959</v>
      </c>
      <c r="I7" s="17">
        <f>SUM(I8:I21)</f>
        <v>120.05</v>
      </c>
      <c r="J7" s="30"/>
    </row>
    <row r="8" ht="14.45" customHeight="true" spans="1:10">
      <c r="A8" s="18" t="s">
        <v>17</v>
      </c>
      <c r="B8" s="18">
        <v>0.2</v>
      </c>
      <c r="C8" s="18">
        <v>26030</v>
      </c>
      <c r="D8" s="18">
        <v>59008</v>
      </c>
      <c r="E8" s="18">
        <f>ROUND((C8*30+D8*40)/10000,2)</f>
        <v>314.12</v>
      </c>
      <c r="F8" s="18">
        <f>ROUND(E8*B8,2)</f>
        <v>62.82</v>
      </c>
      <c r="G8" s="18">
        <f>E8-F8</f>
        <v>251.3</v>
      </c>
      <c r="H8" s="22">
        <v>55</v>
      </c>
      <c r="I8" s="31">
        <f t="shared" ref="I8:I38" si="1">F8-H8</f>
        <v>7.82</v>
      </c>
      <c r="J8" s="32"/>
    </row>
    <row r="9" ht="14.45" customHeight="true" spans="1:10">
      <c r="A9" s="18" t="s">
        <v>18</v>
      </c>
      <c r="B9" s="18">
        <v>0.2</v>
      </c>
      <c r="C9" s="18">
        <v>61138</v>
      </c>
      <c r="D9" s="18">
        <v>4380</v>
      </c>
      <c r="E9" s="18">
        <f t="shared" ref="E9:E21" si="2">ROUND((C9*30+D9*40)/10000,2)</f>
        <v>200.93</v>
      </c>
      <c r="F9" s="18">
        <f t="shared" ref="F9:F21" si="3">ROUND(E9*B9,2)</f>
        <v>40.19</v>
      </c>
      <c r="G9" s="18">
        <f t="shared" ref="G9:G21" si="4">E9-F9</f>
        <v>160.74</v>
      </c>
      <c r="H9" s="22">
        <v>34</v>
      </c>
      <c r="I9" s="31">
        <f t="shared" si="1"/>
        <v>6.19</v>
      </c>
      <c r="J9" s="32"/>
    </row>
    <row r="10" ht="14.45" customHeight="true" spans="1:10">
      <c r="A10" s="18" t="s">
        <v>19</v>
      </c>
      <c r="B10" s="18">
        <v>0.2</v>
      </c>
      <c r="C10" s="18">
        <v>25946</v>
      </c>
      <c r="D10" s="18">
        <v>6014</v>
      </c>
      <c r="E10" s="18">
        <f t="shared" si="2"/>
        <v>101.89</v>
      </c>
      <c r="F10" s="18">
        <f t="shared" si="3"/>
        <v>20.38</v>
      </c>
      <c r="G10" s="18">
        <f t="shared" si="4"/>
        <v>81.51</v>
      </c>
      <c r="H10" s="22">
        <v>18</v>
      </c>
      <c r="I10" s="31">
        <f t="shared" si="1"/>
        <v>2.38</v>
      </c>
      <c r="J10" s="32"/>
    </row>
    <row r="11" ht="14.45" customHeight="true" spans="1:10">
      <c r="A11" s="18" t="s">
        <v>20</v>
      </c>
      <c r="B11" s="18">
        <v>0.2</v>
      </c>
      <c r="C11" s="18">
        <v>80640</v>
      </c>
      <c r="D11" s="18">
        <v>18366</v>
      </c>
      <c r="E11" s="18">
        <f t="shared" si="2"/>
        <v>315.38</v>
      </c>
      <c r="F11" s="18">
        <f t="shared" si="3"/>
        <v>63.08</v>
      </c>
      <c r="G11" s="18">
        <f t="shared" si="4"/>
        <v>252.3</v>
      </c>
      <c r="H11" s="22">
        <v>55</v>
      </c>
      <c r="I11" s="31">
        <f t="shared" si="1"/>
        <v>8.08</v>
      </c>
      <c r="J11" s="32"/>
    </row>
    <row r="12" ht="14.45" customHeight="true" spans="1:10">
      <c r="A12" s="18" t="s">
        <v>21</v>
      </c>
      <c r="B12" s="18">
        <v>0.2</v>
      </c>
      <c r="C12" s="18">
        <v>16667</v>
      </c>
      <c r="D12" s="18">
        <v>7426</v>
      </c>
      <c r="E12" s="18">
        <f t="shared" si="2"/>
        <v>79.71</v>
      </c>
      <c r="F12" s="18">
        <f t="shared" si="3"/>
        <v>15.94</v>
      </c>
      <c r="G12" s="18">
        <f t="shared" si="4"/>
        <v>63.77</v>
      </c>
      <c r="H12" s="22">
        <v>14</v>
      </c>
      <c r="I12" s="31">
        <f t="shared" si="1"/>
        <v>1.94</v>
      </c>
      <c r="J12" s="32"/>
    </row>
    <row r="13" ht="14.45" customHeight="true" spans="1:10">
      <c r="A13" s="18" t="s">
        <v>22</v>
      </c>
      <c r="B13" s="18">
        <v>0.2</v>
      </c>
      <c r="C13" s="18">
        <v>50819</v>
      </c>
      <c r="D13" s="18">
        <v>14770</v>
      </c>
      <c r="E13" s="18">
        <f t="shared" si="2"/>
        <v>211.54</v>
      </c>
      <c r="F13" s="18">
        <f t="shared" si="3"/>
        <v>42.31</v>
      </c>
      <c r="G13" s="18">
        <f t="shared" si="4"/>
        <v>169.23</v>
      </c>
      <c r="H13" s="22">
        <v>38</v>
      </c>
      <c r="I13" s="31">
        <f t="shared" si="1"/>
        <v>4.31</v>
      </c>
      <c r="J13" s="32"/>
    </row>
    <row r="14" ht="14.45" customHeight="true" spans="1:10">
      <c r="A14" s="18" t="s">
        <v>23</v>
      </c>
      <c r="B14" s="18">
        <v>0.4</v>
      </c>
      <c r="C14" s="18">
        <v>54063</v>
      </c>
      <c r="D14" s="18">
        <v>22135</v>
      </c>
      <c r="E14" s="18">
        <f t="shared" si="2"/>
        <v>250.73</v>
      </c>
      <c r="F14" s="18">
        <f t="shared" si="3"/>
        <v>100.29</v>
      </c>
      <c r="G14" s="18">
        <f t="shared" si="4"/>
        <v>150.44</v>
      </c>
      <c r="H14" s="22">
        <v>88</v>
      </c>
      <c r="I14" s="31">
        <f t="shared" si="1"/>
        <v>12.29</v>
      </c>
      <c r="J14" s="32"/>
    </row>
    <row r="15" ht="14.45" customHeight="true" spans="1:10">
      <c r="A15" s="18" t="s">
        <v>24</v>
      </c>
      <c r="B15" s="18">
        <v>0.6</v>
      </c>
      <c r="C15" s="18">
        <v>49942</v>
      </c>
      <c r="D15" s="18">
        <v>25168</v>
      </c>
      <c r="E15" s="18">
        <f t="shared" si="2"/>
        <v>250.5</v>
      </c>
      <c r="F15" s="18">
        <f t="shared" si="3"/>
        <v>150.3</v>
      </c>
      <c r="G15" s="18">
        <f t="shared" si="4"/>
        <v>100.2</v>
      </c>
      <c r="H15" s="22">
        <v>136</v>
      </c>
      <c r="I15" s="31">
        <f t="shared" si="1"/>
        <v>14.3</v>
      </c>
      <c r="J15" s="32"/>
    </row>
    <row r="16" ht="14.45" customHeight="true" spans="1:10">
      <c r="A16" s="18" t="s">
        <v>25</v>
      </c>
      <c r="B16" s="18">
        <v>0.6</v>
      </c>
      <c r="C16" s="18">
        <v>21624</v>
      </c>
      <c r="D16" s="18">
        <v>6631</v>
      </c>
      <c r="E16" s="18">
        <f t="shared" si="2"/>
        <v>91.4</v>
      </c>
      <c r="F16" s="18">
        <f t="shared" si="3"/>
        <v>54.84</v>
      </c>
      <c r="G16" s="18">
        <f t="shared" si="4"/>
        <v>36.56</v>
      </c>
      <c r="H16" s="22">
        <v>48</v>
      </c>
      <c r="I16" s="31">
        <f t="shared" si="1"/>
        <v>6.84</v>
      </c>
      <c r="J16" s="32"/>
    </row>
    <row r="17" ht="14.45" customHeight="true" spans="1:10">
      <c r="A17" s="18" t="s">
        <v>26</v>
      </c>
      <c r="B17" s="18">
        <v>0.8</v>
      </c>
      <c r="C17" s="18">
        <v>19157</v>
      </c>
      <c r="D17" s="18">
        <v>9559</v>
      </c>
      <c r="E17" s="18">
        <f t="shared" si="2"/>
        <v>95.71</v>
      </c>
      <c r="F17" s="18">
        <f t="shared" si="3"/>
        <v>76.57</v>
      </c>
      <c r="G17" s="18">
        <f t="shared" si="4"/>
        <v>19.14</v>
      </c>
      <c r="H17" s="22">
        <v>69</v>
      </c>
      <c r="I17" s="31">
        <f t="shared" si="1"/>
        <v>7.56999999999999</v>
      </c>
      <c r="J17" s="32"/>
    </row>
    <row r="18" ht="14.45" customHeight="true" spans="1:10">
      <c r="A18" s="18" t="s">
        <v>27</v>
      </c>
      <c r="B18" s="18">
        <v>0.8</v>
      </c>
      <c r="C18" s="18">
        <v>20100</v>
      </c>
      <c r="D18" s="18">
        <v>9891</v>
      </c>
      <c r="E18" s="18">
        <f t="shared" si="2"/>
        <v>99.86</v>
      </c>
      <c r="F18" s="18">
        <f t="shared" si="3"/>
        <v>79.89</v>
      </c>
      <c r="G18" s="18">
        <f t="shared" si="4"/>
        <v>19.97</v>
      </c>
      <c r="H18" s="22">
        <v>72</v>
      </c>
      <c r="I18" s="31">
        <f t="shared" si="1"/>
        <v>7.89</v>
      </c>
      <c r="J18" s="32"/>
    </row>
    <row r="19" ht="14.45" customHeight="true" spans="1:10">
      <c r="A19" s="18" t="s">
        <v>28</v>
      </c>
      <c r="B19" s="18">
        <v>0.4</v>
      </c>
      <c r="C19" s="18">
        <v>121918</v>
      </c>
      <c r="D19" s="18">
        <v>57561</v>
      </c>
      <c r="E19" s="18">
        <f t="shared" si="2"/>
        <v>596</v>
      </c>
      <c r="F19" s="18">
        <f t="shared" si="3"/>
        <v>238.4</v>
      </c>
      <c r="G19" s="18">
        <f t="shared" si="4"/>
        <v>357.6</v>
      </c>
      <c r="H19" s="22">
        <v>214</v>
      </c>
      <c r="I19" s="31">
        <f t="shared" si="1"/>
        <v>24.4</v>
      </c>
      <c r="J19" s="32"/>
    </row>
    <row r="20" ht="14.45" customHeight="true" spans="1:10">
      <c r="A20" s="18" t="s">
        <v>29</v>
      </c>
      <c r="B20" s="18">
        <v>0.4</v>
      </c>
      <c r="C20" s="18">
        <v>56306</v>
      </c>
      <c r="D20" s="18">
        <v>26287</v>
      </c>
      <c r="E20" s="18">
        <f t="shared" si="2"/>
        <v>274.07</v>
      </c>
      <c r="F20" s="18">
        <f t="shared" si="3"/>
        <v>109.63</v>
      </c>
      <c r="G20" s="18">
        <f t="shared" si="4"/>
        <v>164.44</v>
      </c>
      <c r="H20" s="22">
        <v>98</v>
      </c>
      <c r="I20" s="31">
        <f t="shared" si="1"/>
        <v>11.63</v>
      </c>
      <c r="J20" s="32"/>
    </row>
    <row r="21" ht="14.45" customHeight="true" spans="1:10">
      <c r="A21" s="18" t="s">
        <v>30</v>
      </c>
      <c r="B21" s="18">
        <v>0.4</v>
      </c>
      <c r="C21" s="18">
        <v>14511</v>
      </c>
      <c r="D21" s="18">
        <v>4371</v>
      </c>
      <c r="E21" s="18">
        <f t="shared" si="2"/>
        <v>61.02</v>
      </c>
      <c r="F21" s="18">
        <f t="shared" si="3"/>
        <v>24.41</v>
      </c>
      <c r="G21" s="18">
        <f t="shared" si="4"/>
        <v>36.61</v>
      </c>
      <c r="H21" s="22">
        <v>20</v>
      </c>
      <c r="I21" s="31">
        <f t="shared" si="1"/>
        <v>4.41</v>
      </c>
      <c r="J21" s="32"/>
    </row>
    <row r="22" s="2" customFormat="true" ht="14.45" customHeight="true" spans="1:10">
      <c r="A22" s="17" t="s">
        <v>31</v>
      </c>
      <c r="B22" s="17"/>
      <c r="C22" s="17">
        <f>SUM(C23:C30)</f>
        <v>289040</v>
      </c>
      <c r="D22" s="17">
        <f>SUM(D23:D30)</f>
        <v>135153</v>
      </c>
      <c r="E22" s="17">
        <f t="shared" ref="C22:I22" si="5">SUM(E23:E30)</f>
        <v>1407.74</v>
      </c>
      <c r="F22" s="17">
        <f t="shared" si="5"/>
        <v>921.7</v>
      </c>
      <c r="G22" s="17">
        <f t="shared" si="5"/>
        <v>486.04</v>
      </c>
      <c r="H22" s="17">
        <f t="shared" si="5"/>
        <v>831</v>
      </c>
      <c r="I22" s="29">
        <f t="shared" si="5"/>
        <v>90.7</v>
      </c>
      <c r="J22" s="30"/>
    </row>
    <row r="23" ht="14.45" customHeight="true" spans="1:10">
      <c r="A23" s="18" t="s">
        <v>17</v>
      </c>
      <c r="B23" s="18">
        <v>0.6</v>
      </c>
      <c r="C23" s="18">
        <v>10183</v>
      </c>
      <c r="D23" s="18">
        <v>12418</v>
      </c>
      <c r="E23" s="18">
        <f>ROUND((C23*30+D23*40)/10000,2)</f>
        <v>80.22</v>
      </c>
      <c r="F23" s="18">
        <f>ROUND(E23*B23,2)</f>
        <v>48.13</v>
      </c>
      <c r="G23" s="18">
        <f>E23-F23</f>
        <v>32.09</v>
      </c>
      <c r="H23" s="22">
        <v>42</v>
      </c>
      <c r="I23" s="31">
        <f t="shared" si="1"/>
        <v>6.13</v>
      </c>
      <c r="J23" s="32"/>
    </row>
    <row r="24" ht="14.45" customHeight="true" spans="1:10">
      <c r="A24" s="18" t="s">
        <v>32</v>
      </c>
      <c r="B24" s="18">
        <v>0.6</v>
      </c>
      <c r="C24" s="18">
        <v>45657</v>
      </c>
      <c r="D24" s="18">
        <v>19679</v>
      </c>
      <c r="E24" s="18">
        <f t="shared" ref="E24:E30" si="6">ROUND((C24*30+D24*40)/10000,2)</f>
        <v>215.69</v>
      </c>
      <c r="F24" s="18">
        <f t="shared" ref="F24:F30" si="7">ROUND(E24*B24,2)</f>
        <v>129.41</v>
      </c>
      <c r="G24" s="18">
        <f t="shared" ref="G24:G30" si="8">E24-F24</f>
        <v>86.28</v>
      </c>
      <c r="H24" s="22">
        <v>113</v>
      </c>
      <c r="I24" s="31">
        <f t="shared" si="1"/>
        <v>16.41</v>
      </c>
      <c r="J24" s="32"/>
    </row>
    <row r="25" ht="14.45" customHeight="true" spans="1:10">
      <c r="A25" s="18" t="s">
        <v>33</v>
      </c>
      <c r="B25" s="18">
        <v>0.6</v>
      </c>
      <c r="C25" s="18">
        <v>36580</v>
      </c>
      <c r="D25" s="18">
        <v>15797</v>
      </c>
      <c r="E25" s="18">
        <f t="shared" si="6"/>
        <v>172.93</v>
      </c>
      <c r="F25" s="18">
        <f t="shared" si="7"/>
        <v>103.76</v>
      </c>
      <c r="G25" s="18">
        <f t="shared" si="8"/>
        <v>69.17</v>
      </c>
      <c r="H25" s="22">
        <v>93</v>
      </c>
      <c r="I25" s="31">
        <f t="shared" si="1"/>
        <v>10.76</v>
      </c>
      <c r="J25" s="32"/>
    </row>
    <row r="26" ht="14.45" customHeight="true" spans="1:10">
      <c r="A26" s="18" t="s">
        <v>34</v>
      </c>
      <c r="B26" s="18">
        <v>0.6</v>
      </c>
      <c r="C26" s="18">
        <v>62504</v>
      </c>
      <c r="D26" s="18">
        <v>23840</v>
      </c>
      <c r="E26" s="18">
        <f t="shared" si="6"/>
        <v>282.87</v>
      </c>
      <c r="F26" s="18">
        <f t="shared" si="7"/>
        <v>169.72</v>
      </c>
      <c r="G26" s="18">
        <f t="shared" si="8"/>
        <v>113.15</v>
      </c>
      <c r="H26" s="22">
        <v>152</v>
      </c>
      <c r="I26" s="31">
        <f t="shared" si="1"/>
        <v>17.72</v>
      </c>
      <c r="J26" s="32"/>
    </row>
    <row r="27" ht="14.45" customHeight="true" spans="1:10">
      <c r="A27" s="18" t="s">
        <v>35</v>
      </c>
      <c r="B27" s="18">
        <v>0.6</v>
      </c>
      <c r="C27" s="18">
        <v>44299</v>
      </c>
      <c r="D27" s="18">
        <v>22397</v>
      </c>
      <c r="E27" s="18">
        <f t="shared" si="6"/>
        <v>222.49</v>
      </c>
      <c r="F27" s="18">
        <f t="shared" si="7"/>
        <v>133.49</v>
      </c>
      <c r="G27" s="18">
        <f t="shared" si="8"/>
        <v>89</v>
      </c>
      <c r="H27" s="22">
        <v>124</v>
      </c>
      <c r="I27" s="31">
        <f t="shared" si="1"/>
        <v>9.49000000000001</v>
      </c>
      <c r="J27" s="32"/>
    </row>
    <row r="28" ht="14.45" customHeight="true" spans="1:10">
      <c r="A28" s="18" t="s">
        <v>36</v>
      </c>
      <c r="B28" s="18">
        <v>0.6</v>
      </c>
      <c r="C28" s="18">
        <v>3464</v>
      </c>
      <c r="D28" s="18">
        <v>1389</v>
      </c>
      <c r="E28" s="18">
        <f t="shared" si="6"/>
        <v>15.95</v>
      </c>
      <c r="F28" s="18">
        <f t="shared" si="7"/>
        <v>9.57</v>
      </c>
      <c r="G28" s="18">
        <f t="shared" si="8"/>
        <v>6.38</v>
      </c>
      <c r="H28" s="22">
        <v>9</v>
      </c>
      <c r="I28" s="31">
        <f t="shared" si="1"/>
        <v>0.57</v>
      </c>
      <c r="J28" s="32"/>
    </row>
    <row r="29" ht="14.45" customHeight="true" spans="1:10">
      <c r="A29" s="18" t="s">
        <v>37</v>
      </c>
      <c r="B29" s="18">
        <v>0.6</v>
      </c>
      <c r="C29" s="18">
        <v>7861</v>
      </c>
      <c r="D29" s="18">
        <v>2166</v>
      </c>
      <c r="E29" s="18">
        <f t="shared" si="6"/>
        <v>32.25</v>
      </c>
      <c r="F29" s="18">
        <f t="shared" si="7"/>
        <v>19.35</v>
      </c>
      <c r="G29" s="18">
        <f t="shared" si="8"/>
        <v>12.9</v>
      </c>
      <c r="H29" s="22">
        <v>18</v>
      </c>
      <c r="I29" s="31">
        <f t="shared" si="1"/>
        <v>1.35</v>
      </c>
      <c r="J29" s="32"/>
    </row>
    <row r="30" ht="14.45" customHeight="true" spans="1:10">
      <c r="A30" s="18" t="s">
        <v>38</v>
      </c>
      <c r="B30" s="18">
        <v>0.8</v>
      </c>
      <c r="C30" s="18">
        <v>78492</v>
      </c>
      <c r="D30" s="18">
        <v>37467</v>
      </c>
      <c r="E30" s="18">
        <f t="shared" si="6"/>
        <v>385.34</v>
      </c>
      <c r="F30" s="18">
        <f t="shared" si="7"/>
        <v>308.27</v>
      </c>
      <c r="G30" s="18">
        <f t="shared" si="8"/>
        <v>77.07</v>
      </c>
      <c r="H30" s="22">
        <v>280</v>
      </c>
      <c r="I30" s="31">
        <f t="shared" si="1"/>
        <v>28.27</v>
      </c>
      <c r="J30" s="32"/>
    </row>
    <row r="31" s="2" customFormat="true" ht="14.45" customHeight="true" spans="1:10">
      <c r="A31" s="17" t="s">
        <v>39</v>
      </c>
      <c r="B31" s="17"/>
      <c r="C31" s="17">
        <f>SUM(C32:C43)</f>
        <v>223415</v>
      </c>
      <c r="D31" s="17">
        <f>SUM(D32:D43)</f>
        <v>102434</v>
      </c>
      <c r="E31" s="17">
        <f t="shared" ref="D31:I31" si="9">SUM(E32:E43)</f>
        <v>1093.02</v>
      </c>
      <c r="F31" s="17">
        <f t="shared" si="9"/>
        <v>826.89</v>
      </c>
      <c r="G31" s="17">
        <f t="shared" si="9"/>
        <v>266.13</v>
      </c>
      <c r="H31" s="17">
        <f t="shared" si="9"/>
        <v>697</v>
      </c>
      <c r="I31" s="17">
        <f t="shared" si="9"/>
        <v>129.89</v>
      </c>
      <c r="J31" s="30"/>
    </row>
    <row r="32" ht="14.45" customHeight="true" spans="1:10">
      <c r="A32" s="18" t="s">
        <v>17</v>
      </c>
      <c r="B32" s="18">
        <v>0.6</v>
      </c>
      <c r="C32" s="18">
        <v>5693</v>
      </c>
      <c r="D32" s="18">
        <v>3388</v>
      </c>
      <c r="E32" s="18">
        <f>ROUND((C32*30+D32*40)/10000,2)</f>
        <v>30.63</v>
      </c>
      <c r="F32" s="18">
        <f>ROUND(E32*B32,2)</f>
        <v>18.38</v>
      </c>
      <c r="G32" s="18">
        <f>E32-F32</f>
        <v>12.25</v>
      </c>
      <c r="H32" s="22">
        <v>13</v>
      </c>
      <c r="I32" s="31">
        <f t="shared" si="1"/>
        <v>5.38</v>
      </c>
      <c r="J32" s="32"/>
    </row>
    <row r="33" s="3" customFormat="true" ht="42" customHeight="true" spans="1:10">
      <c r="A33" s="19" t="s">
        <v>40</v>
      </c>
      <c r="B33" s="19">
        <v>0.8</v>
      </c>
      <c r="C33" s="19">
        <v>29149</v>
      </c>
      <c r="D33" s="19">
        <v>10997</v>
      </c>
      <c r="E33" s="19">
        <f>ROUND((C33*30+D33*40)/10000,2)+13.02</f>
        <v>144.46</v>
      </c>
      <c r="F33" s="19">
        <f>ROUND(E33*B33,2)+13.02</f>
        <v>128.59</v>
      </c>
      <c r="G33" s="19">
        <f>E33-F33</f>
        <v>15.87</v>
      </c>
      <c r="H33" s="23">
        <v>83</v>
      </c>
      <c r="I33" s="33">
        <f t="shared" si="1"/>
        <v>45.59</v>
      </c>
      <c r="J33" s="34" t="s">
        <v>41</v>
      </c>
    </row>
    <row r="34" s="4" customFormat="true" ht="14.45" customHeight="true" spans="1:10">
      <c r="A34" s="18" t="s">
        <v>42</v>
      </c>
      <c r="B34" s="18">
        <v>0.8</v>
      </c>
      <c r="C34" s="18">
        <v>6204</v>
      </c>
      <c r="D34" s="18">
        <v>2622</v>
      </c>
      <c r="E34" s="18">
        <f>ROUND((C34*30+D34*40)/10000,2)</f>
        <v>29.1</v>
      </c>
      <c r="F34" s="18">
        <f>ROUND(E34*B34,2)</f>
        <v>23.28</v>
      </c>
      <c r="G34" s="18">
        <f>E34-F34</f>
        <v>5.82</v>
      </c>
      <c r="H34" s="22">
        <v>20</v>
      </c>
      <c r="I34" s="31">
        <f t="shared" si="1"/>
        <v>3.28</v>
      </c>
      <c r="J34" s="35"/>
    </row>
    <row r="35" s="4" customFormat="true" ht="14.45" customHeight="true" spans="1:10">
      <c r="A35" s="18" t="s">
        <v>43</v>
      </c>
      <c r="B35" s="18">
        <v>0.8</v>
      </c>
      <c r="C35" s="18">
        <v>10036</v>
      </c>
      <c r="D35" s="18">
        <v>5247</v>
      </c>
      <c r="E35" s="18">
        <f t="shared" ref="E35:E43" si="10">ROUND((C35*30+D35*40)/10000,2)</f>
        <v>51.1</v>
      </c>
      <c r="F35" s="18">
        <f t="shared" ref="F35:F43" si="11">ROUND(E35*B35,2)</f>
        <v>40.88</v>
      </c>
      <c r="G35" s="18">
        <f t="shared" ref="G35:G43" si="12">E35-F35</f>
        <v>10.22</v>
      </c>
      <c r="H35" s="22">
        <v>37</v>
      </c>
      <c r="I35" s="31">
        <f t="shared" si="1"/>
        <v>3.88</v>
      </c>
      <c r="J35" s="35"/>
    </row>
    <row r="36" ht="14.45" customHeight="true" spans="1:10">
      <c r="A36" s="18" t="s">
        <v>44</v>
      </c>
      <c r="B36" s="18">
        <v>0.8</v>
      </c>
      <c r="C36" s="18">
        <v>22980</v>
      </c>
      <c r="D36" s="18">
        <v>12263</v>
      </c>
      <c r="E36" s="18">
        <f t="shared" si="10"/>
        <v>117.99</v>
      </c>
      <c r="F36" s="18">
        <f t="shared" si="11"/>
        <v>94.39</v>
      </c>
      <c r="G36" s="18">
        <f t="shared" si="12"/>
        <v>23.6</v>
      </c>
      <c r="H36" s="22">
        <v>83</v>
      </c>
      <c r="I36" s="31">
        <f t="shared" si="1"/>
        <v>11.39</v>
      </c>
      <c r="J36" s="32"/>
    </row>
    <row r="37" ht="14.45" customHeight="true" spans="1:10">
      <c r="A37" s="18" t="s">
        <v>45</v>
      </c>
      <c r="B37" s="18">
        <v>0.8</v>
      </c>
      <c r="C37" s="18">
        <v>35741</v>
      </c>
      <c r="D37" s="18">
        <v>14249</v>
      </c>
      <c r="E37" s="18">
        <f t="shared" si="10"/>
        <v>164.22</v>
      </c>
      <c r="F37" s="18">
        <f t="shared" si="11"/>
        <v>131.38</v>
      </c>
      <c r="G37" s="18">
        <f t="shared" si="12"/>
        <v>32.84</v>
      </c>
      <c r="H37" s="22">
        <v>117</v>
      </c>
      <c r="I37" s="31">
        <f t="shared" si="1"/>
        <v>14.38</v>
      </c>
      <c r="J37" s="32"/>
    </row>
    <row r="38" ht="14.45" customHeight="true" spans="1:10">
      <c r="A38" s="18" t="s">
        <v>46</v>
      </c>
      <c r="B38" s="18">
        <v>0.8</v>
      </c>
      <c r="C38" s="18">
        <v>31332</v>
      </c>
      <c r="D38" s="18">
        <v>11885</v>
      </c>
      <c r="E38" s="18">
        <f t="shared" si="10"/>
        <v>141.54</v>
      </c>
      <c r="F38" s="18">
        <f t="shared" si="11"/>
        <v>113.23</v>
      </c>
      <c r="G38" s="18">
        <f t="shared" si="12"/>
        <v>28.31</v>
      </c>
      <c r="H38" s="22">
        <v>98</v>
      </c>
      <c r="I38" s="31">
        <f t="shared" ref="I38:I69" si="13">F38-H38</f>
        <v>15.23</v>
      </c>
      <c r="J38" s="32"/>
    </row>
    <row r="39" ht="14.45" customHeight="true" spans="1:10">
      <c r="A39" s="18" t="s">
        <v>47</v>
      </c>
      <c r="B39" s="18">
        <v>0.8</v>
      </c>
      <c r="C39" s="18">
        <v>23222</v>
      </c>
      <c r="D39" s="18">
        <v>13506</v>
      </c>
      <c r="E39" s="18">
        <f t="shared" si="10"/>
        <v>123.69</v>
      </c>
      <c r="F39" s="18">
        <f t="shared" si="11"/>
        <v>98.95</v>
      </c>
      <c r="G39" s="18">
        <f t="shared" si="12"/>
        <v>24.74</v>
      </c>
      <c r="H39" s="22">
        <v>88</v>
      </c>
      <c r="I39" s="31">
        <f t="shared" si="13"/>
        <v>10.95</v>
      </c>
      <c r="J39" s="32"/>
    </row>
    <row r="40" ht="14.45" customHeight="true" spans="1:10">
      <c r="A40" s="18" t="s">
        <v>48</v>
      </c>
      <c r="B40" s="18">
        <v>0.8</v>
      </c>
      <c r="C40" s="18">
        <v>12662</v>
      </c>
      <c r="D40" s="18">
        <v>6960</v>
      </c>
      <c r="E40" s="18">
        <f t="shared" si="10"/>
        <v>65.83</v>
      </c>
      <c r="F40" s="18">
        <f t="shared" si="11"/>
        <v>52.66</v>
      </c>
      <c r="G40" s="18">
        <f t="shared" si="12"/>
        <v>13.17</v>
      </c>
      <c r="H40" s="22">
        <v>47</v>
      </c>
      <c r="I40" s="31">
        <f t="shared" si="13"/>
        <v>5.66</v>
      </c>
      <c r="J40" s="32"/>
    </row>
    <row r="41" ht="14.45" customHeight="true" spans="1:10">
      <c r="A41" s="18" t="s">
        <v>49</v>
      </c>
      <c r="B41" s="18">
        <v>0.8</v>
      </c>
      <c r="C41" s="18">
        <v>9287</v>
      </c>
      <c r="D41" s="18">
        <v>4146</v>
      </c>
      <c r="E41" s="18">
        <f t="shared" si="10"/>
        <v>44.45</v>
      </c>
      <c r="F41" s="18">
        <f t="shared" si="11"/>
        <v>35.56</v>
      </c>
      <c r="G41" s="18">
        <f t="shared" si="12"/>
        <v>8.89</v>
      </c>
      <c r="H41" s="22">
        <v>31</v>
      </c>
      <c r="I41" s="31">
        <f t="shared" si="13"/>
        <v>4.56</v>
      </c>
      <c r="J41" s="32"/>
    </row>
    <row r="42" ht="14.45" customHeight="true" spans="1:10">
      <c r="A42" s="18" t="s">
        <v>50</v>
      </c>
      <c r="B42" s="18">
        <v>0.8</v>
      </c>
      <c r="C42" s="18">
        <v>8605</v>
      </c>
      <c r="D42" s="18">
        <v>4542</v>
      </c>
      <c r="E42" s="18">
        <f t="shared" si="10"/>
        <v>43.98</v>
      </c>
      <c r="F42" s="18">
        <f t="shared" si="11"/>
        <v>35.18</v>
      </c>
      <c r="G42" s="18">
        <f t="shared" si="12"/>
        <v>8.8</v>
      </c>
      <c r="H42" s="22">
        <v>32</v>
      </c>
      <c r="I42" s="31">
        <f t="shared" si="13"/>
        <v>3.18</v>
      </c>
      <c r="J42" s="32"/>
    </row>
    <row r="43" ht="14.45" customHeight="true" spans="1:10">
      <c r="A43" s="18" t="s">
        <v>51</v>
      </c>
      <c r="B43" s="18">
        <v>0.4</v>
      </c>
      <c r="C43" s="18">
        <v>28504</v>
      </c>
      <c r="D43" s="18">
        <v>12629</v>
      </c>
      <c r="E43" s="18">
        <f t="shared" si="10"/>
        <v>136.03</v>
      </c>
      <c r="F43" s="18">
        <f t="shared" si="11"/>
        <v>54.41</v>
      </c>
      <c r="G43" s="18">
        <f t="shared" si="12"/>
        <v>81.62</v>
      </c>
      <c r="H43" s="22">
        <v>48</v>
      </c>
      <c r="I43" s="31">
        <f t="shared" si="13"/>
        <v>6.41</v>
      </c>
      <c r="J43" s="32"/>
    </row>
    <row r="44" ht="14.45" customHeight="true" spans="1:10">
      <c r="A44" s="17" t="s">
        <v>52</v>
      </c>
      <c r="B44" s="17"/>
      <c r="C44" s="17">
        <f>SUM(C45:C57)</f>
        <v>853332</v>
      </c>
      <c r="D44" s="17">
        <f>SUM(D45:D57)</f>
        <v>370792</v>
      </c>
      <c r="E44" s="17">
        <f t="shared" ref="C44:I44" si="14">SUM(E45:E57)</f>
        <v>4043.16</v>
      </c>
      <c r="F44" s="17">
        <f t="shared" si="14"/>
        <v>1699.27</v>
      </c>
      <c r="G44" s="17">
        <f t="shared" si="14"/>
        <v>2343.89</v>
      </c>
      <c r="H44" s="17">
        <f t="shared" si="14"/>
        <v>1503</v>
      </c>
      <c r="I44" s="29">
        <f t="shared" si="14"/>
        <v>196.27</v>
      </c>
      <c r="J44" s="32"/>
    </row>
    <row r="45" ht="14.45" customHeight="true" spans="1:10">
      <c r="A45" s="18" t="s">
        <v>17</v>
      </c>
      <c r="B45" s="18">
        <v>0.2</v>
      </c>
      <c r="C45" s="18">
        <v>14359</v>
      </c>
      <c r="D45" s="18">
        <v>19019</v>
      </c>
      <c r="E45" s="18">
        <f>ROUND((C45*30+D45*40)/10000,2)</f>
        <v>119.15</v>
      </c>
      <c r="F45" s="18">
        <f>ROUND(E45*B45,2)</f>
        <v>23.83</v>
      </c>
      <c r="G45" s="18">
        <f>E45-F45</f>
        <v>95.32</v>
      </c>
      <c r="H45" s="22">
        <v>20</v>
      </c>
      <c r="I45" s="31">
        <f t="shared" si="13"/>
        <v>3.83</v>
      </c>
      <c r="J45" s="32"/>
    </row>
    <row r="46" s="2" customFormat="true" ht="14.45" customHeight="true" spans="1:10">
      <c r="A46" s="18" t="s">
        <v>53</v>
      </c>
      <c r="B46" s="18">
        <v>0.2</v>
      </c>
      <c r="C46" s="18">
        <v>41772</v>
      </c>
      <c r="D46" s="18">
        <v>16661</v>
      </c>
      <c r="E46" s="18">
        <f t="shared" ref="E46:E57" si="15">ROUND((C46*30+D46*40)/10000,2)</f>
        <v>191.96</v>
      </c>
      <c r="F46" s="18">
        <f t="shared" ref="F46:F57" si="16">ROUND(E46*B46,2)</f>
        <v>38.39</v>
      </c>
      <c r="G46" s="18">
        <f t="shared" ref="G46:G57" si="17">E46-F46</f>
        <v>153.57</v>
      </c>
      <c r="H46" s="22">
        <v>35</v>
      </c>
      <c r="I46" s="31">
        <f t="shared" si="13"/>
        <v>3.39</v>
      </c>
      <c r="J46" s="30"/>
    </row>
    <row r="47" ht="14.45" customHeight="true" spans="1:10">
      <c r="A47" s="18" t="s">
        <v>54</v>
      </c>
      <c r="B47" s="18">
        <v>0.2</v>
      </c>
      <c r="C47" s="18">
        <v>48391</v>
      </c>
      <c r="D47" s="18">
        <v>15758</v>
      </c>
      <c r="E47" s="18">
        <f t="shared" si="15"/>
        <v>208.21</v>
      </c>
      <c r="F47" s="18">
        <f t="shared" si="16"/>
        <v>41.64</v>
      </c>
      <c r="G47" s="18">
        <f t="shared" si="17"/>
        <v>166.57</v>
      </c>
      <c r="H47" s="22">
        <v>36</v>
      </c>
      <c r="I47" s="31">
        <f t="shared" si="13"/>
        <v>5.64</v>
      </c>
      <c r="J47" s="32"/>
    </row>
    <row r="48" ht="14.45" customHeight="true" spans="1:10">
      <c r="A48" s="18" t="s">
        <v>55</v>
      </c>
      <c r="B48" s="18">
        <v>0.2</v>
      </c>
      <c r="C48" s="18">
        <v>24603</v>
      </c>
      <c r="D48" s="18">
        <v>9523</v>
      </c>
      <c r="E48" s="18">
        <f t="shared" si="15"/>
        <v>111.9</v>
      </c>
      <c r="F48" s="18">
        <f t="shared" si="16"/>
        <v>22.38</v>
      </c>
      <c r="G48" s="18">
        <f t="shared" si="17"/>
        <v>89.52</v>
      </c>
      <c r="H48" s="22">
        <v>19</v>
      </c>
      <c r="I48" s="31">
        <f t="shared" si="13"/>
        <v>3.38</v>
      </c>
      <c r="J48" s="32"/>
    </row>
    <row r="49" ht="14.45" customHeight="true" spans="1:10">
      <c r="A49" s="18" t="s">
        <v>56</v>
      </c>
      <c r="B49" s="18">
        <v>0.2</v>
      </c>
      <c r="C49" s="18">
        <v>36083</v>
      </c>
      <c r="D49" s="18">
        <v>14768</v>
      </c>
      <c r="E49" s="18">
        <f t="shared" si="15"/>
        <v>167.32</v>
      </c>
      <c r="F49" s="18">
        <f t="shared" si="16"/>
        <v>33.46</v>
      </c>
      <c r="G49" s="18">
        <f t="shared" si="17"/>
        <v>133.86</v>
      </c>
      <c r="H49" s="22">
        <v>29</v>
      </c>
      <c r="I49" s="31">
        <f t="shared" si="13"/>
        <v>4.46</v>
      </c>
      <c r="J49" s="32"/>
    </row>
    <row r="50" ht="14.45" customHeight="true" spans="1:10">
      <c r="A50" s="18" t="s">
        <v>57</v>
      </c>
      <c r="B50" s="18">
        <v>0.4</v>
      </c>
      <c r="C50" s="18">
        <v>79278</v>
      </c>
      <c r="D50" s="18">
        <v>28599</v>
      </c>
      <c r="E50" s="18">
        <f t="shared" si="15"/>
        <v>352.23</v>
      </c>
      <c r="F50" s="18">
        <f t="shared" si="16"/>
        <v>140.89</v>
      </c>
      <c r="G50" s="18">
        <f t="shared" si="17"/>
        <v>211.34</v>
      </c>
      <c r="H50" s="22">
        <v>120</v>
      </c>
      <c r="I50" s="31">
        <f t="shared" si="13"/>
        <v>20.89</v>
      </c>
      <c r="J50" s="32"/>
    </row>
    <row r="51" ht="14.45" customHeight="true" spans="1:10">
      <c r="A51" s="18" t="s">
        <v>58</v>
      </c>
      <c r="B51" s="18">
        <v>0.8</v>
      </c>
      <c r="C51" s="18">
        <v>102317</v>
      </c>
      <c r="D51" s="18">
        <v>56895</v>
      </c>
      <c r="E51" s="18">
        <f t="shared" si="15"/>
        <v>534.53</v>
      </c>
      <c r="F51" s="18">
        <f t="shared" si="16"/>
        <v>427.62</v>
      </c>
      <c r="G51" s="18">
        <f t="shared" si="17"/>
        <v>106.91</v>
      </c>
      <c r="H51" s="22">
        <v>399</v>
      </c>
      <c r="I51" s="31">
        <f t="shared" si="13"/>
        <v>28.62</v>
      </c>
      <c r="J51" s="32"/>
    </row>
    <row r="52" ht="14.45" customHeight="true" spans="1:10">
      <c r="A52" s="18" t="s">
        <v>59</v>
      </c>
      <c r="B52" s="18">
        <v>0.8</v>
      </c>
      <c r="C52" s="18">
        <v>36443</v>
      </c>
      <c r="D52" s="18">
        <v>18605</v>
      </c>
      <c r="E52" s="18">
        <f t="shared" si="15"/>
        <v>183.75</v>
      </c>
      <c r="F52" s="18">
        <f t="shared" si="16"/>
        <v>147</v>
      </c>
      <c r="G52" s="18">
        <f t="shared" si="17"/>
        <v>36.75</v>
      </c>
      <c r="H52" s="22">
        <v>133</v>
      </c>
      <c r="I52" s="31">
        <f t="shared" si="13"/>
        <v>14</v>
      </c>
      <c r="J52" s="32"/>
    </row>
    <row r="53" ht="14.45" customHeight="true" spans="1:10">
      <c r="A53" s="18" t="s">
        <v>60</v>
      </c>
      <c r="B53" s="18">
        <v>0.8</v>
      </c>
      <c r="C53" s="18">
        <v>35097</v>
      </c>
      <c r="D53" s="18">
        <v>11975</v>
      </c>
      <c r="E53" s="18">
        <f t="shared" si="15"/>
        <v>153.19</v>
      </c>
      <c r="F53" s="18">
        <f t="shared" si="16"/>
        <v>122.55</v>
      </c>
      <c r="G53" s="18">
        <f t="shared" si="17"/>
        <v>30.64</v>
      </c>
      <c r="H53" s="22">
        <v>104</v>
      </c>
      <c r="I53" s="31">
        <f t="shared" si="13"/>
        <v>18.55</v>
      </c>
      <c r="J53" s="32"/>
    </row>
    <row r="54" ht="14.45" customHeight="true" spans="1:10">
      <c r="A54" s="18" t="s">
        <v>61</v>
      </c>
      <c r="B54" s="18">
        <v>0.2</v>
      </c>
      <c r="C54" s="18">
        <v>69318</v>
      </c>
      <c r="D54" s="18">
        <v>29558</v>
      </c>
      <c r="E54" s="18">
        <f t="shared" si="15"/>
        <v>326.19</v>
      </c>
      <c r="F54" s="18">
        <f t="shared" si="16"/>
        <v>65.24</v>
      </c>
      <c r="G54" s="18">
        <f t="shared" si="17"/>
        <v>260.95</v>
      </c>
      <c r="H54" s="22">
        <v>57</v>
      </c>
      <c r="I54" s="31">
        <f t="shared" si="13"/>
        <v>8.23999999999999</v>
      </c>
      <c r="J54" s="32"/>
    </row>
    <row r="55" ht="14.45" customHeight="true" spans="1:10">
      <c r="A55" s="18" t="s">
        <v>62</v>
      </c>
      <c r="B55" s="18">
        <v>0.2</v>
      </c>
      <c r="C55" s="18">
        <v>194754</v>
      </c>
      <c r="D55" s="18">
        <v>78398</v>
      </c>
      <c r="E55" s="18">
        <f t="shared" si="15"/>
        <v>897.85</v>
      </c>
      <c r="F55" s="18">
        <f t="shared" si="16"/>
        <v>179.57</v>
      </c>
      <c r="G55" s="18">
        <f t="shared" si="17"/>
        <v>718.28</v>
      </c>
      <c r="H55" s="22">
        <v>158</v>
      </c>
      <c r="I55" s="31">
        <f t="shared" si="13"/>
        <v>21.57</v>
      </c>
      <c r="J55" s="32"/>
    </row>
    <row r="56" ht="14.45" customHeight="true" spans="1:10">
      <c r="A56" s="18" t="s">
        <v>63</v>
      </c>
      <c r="B56" s="18">
        <v>0.6</v>
      </c>
      <c r="C56" s="18">
        <v>147691</v>
      </c>
      <c r="D56" s="18">
        <v>61660</v>
      </c>
      <c r="E56" s="18">
        <f t="shared" si="15"/>
        <v>689.71</v>
      </c>
      <c r="F56" s="18">
        <f t="shared" si="16"/>
        <v>413.83</v>
      </c>
      <c r="G56" s="18">
        <f t="shared" si="17"/>
        <v>275.88</v>
      </c>
      <c r="H56" s="22">
        <v>357</v>
      </c>
      <c r="I56" s="31">
        <f t="shared" si="13"/>
        <v>56.83</v>
      </c>
      <c r="J56" s="32"/>
    </row>
    <row r="57" ht="14.45" customHeight="true" spans="1:10">
      <c r="A57" s="18" t="s">
        <v>64</v>
      </c>
      <c r="B57" s="18">
        <v>0.4</v>
      </c>
      <c r="C57" s="18">
        <v>23226</v>
      </c>
      <c r="D57" s="18">
        <v>9373</v>
      </c>
      <c r="E57" s="18">
        <f t="shared" si="15"/>
        <v>107.17</v>
      </c>
      <c r="F57" s="18">
        <f t="shared" si="16"/>
        <v>42.87</v>
      </c>
      <c r="G57" s="18">
        <f t="shared" si="17"/>
        <v>64.3</v>
      </c>
      <c r="H57" s="22">
        <v>36</v>
      </c>
      <c r="I57" s="31">
        <f t="shared" si="13"/>
        <v>6.87</v>
      </c>
      <c r="J57" s="32"/>
    </row>
    <row r="58" ht="14.45" customHeight="true" spans="1:10">
      <c r="A58" s="17" t="s">
        <v>65</v>
      </c>
      <c r="B58" s="17"/>
      <c r="C58" s="17">
        <f>SUM(C59:C75)</f>
        <v>434356</v>
      </c>
      <c r="D58" s="17">
        <f>SUM(D59:D75)</f>
        <v>184643</v>
      </c>
      <c r="E58" s="17">
        <f t="shared" ref="D58:I58" si="18">SUM(E59:E75)</f>
        <v>2041.65</v>
      </c>
      <c r="F58" s="17">
        <f t="shared" si="18"/>
        <v>1290.63</v>
      </c>
      <c r="G58" s="17">
        <f t="shared" si="18"/>
        <v>751.02</v>
      </c>
      <c r="H58" s="17">
        <f t="shared" si="18"/>
        <v>1142</v>
      </c>
      <c r="I58" s="29">
        <f t="shared" si="18"/>
        <v>148.63</v>
      </c>
      <c r="J58" s="32"/>
    </row>
    <row r="59" ht="14.45" customHeight="true" spans="1:10">
      <c r="A59" s="18" t="s">
        <v>17</v>
      </c>
      <c r="B59" s="18">
        <v>0.4</v>
      </c>
      <c r="C59" s="18">
        <v>10551</v>
      </c>
      <c r="D59" s="18">
        <v>25079</v>
      </c>
      <c r="E59" s="18">
        <f>ROUND((C59*30+D59*40)/10000,2)</f>
        <v>131.97</v>
      </c>
      <c r="F59" s="18">
        <f>ROUND(E59*B59,2)</f>
        <v>52.79</v>
      </c>
      <c r="G59" s="18">
        <f>E59-F59</f>
        <v>79.18</v>
      </c>
      <c r="H59" s="22">
        <v>47</v>
      </c>
      <c r="I59" s="31">
        <f t="shared" si="13"/>
        <v>5.79</v>
      </c>
      <c r="J59" s="32"/>
    </row>
    <row r="60" s="2" customFormat="true" ht="14.45" customHeight="true" spans="1:10">
      <c r="A60" s="18" t="s">
        <v>66</v>
      </c>
      <c r="B60" s="18">
        <v>0.4</v>
      </c>
      <c r="C60" s="18">
        <v>43270</v>
      </c>
      <c r="D60" s="18">
        <v>9625</v>
      </c>
      <c r="E60" s="18">
        <f t="shared" ref="E60:E75" si="19">ROUND((C60*30+D60*40)/10000,2)</f>
        <v>168.31</v>
      </c>
      <c r="F60" s="18">
        <f t="shared" ref="F60:F75" si="20">ROUND(E60*B60,2)</f>
        <v>67.32</v>
      </c>
      <c r="G60" s="18">
        <f t="shared" ref="G60:G75" si="21">E60-F60</f>
        <v>100.99</v>
      </c>
      <c r="H60" s="22">
        <v>60</v>
      </c>
      <c r="I60" s="31">
        <f t="shared" si="13"/>
        <v>7.31999999999999</v>
      </c>
      <c r="J60" s="30"/>
    </row>
    <row r="61" ht="14.45" customHeight="true" spans="1:10">
      <c r="A61" s="18" t="s">
        <v>67</v>
      </c>
      <c r="B61" s="18">
        <v>0.4</v>
      </c>
      <c r="C61" s="18">
        <v>30765</v>
      </c>
      <c r="D61" s="18">
        <v>5707</v>
      </c>
      <c r="E61" s="18">
        <f t="shared" si="19"/>
        <v>115.12</v>
      </c>
      <c r="F61" s="18">
        <f t="shared" si="20"/>
        <v>46.05</v>
      </c>
      <c r="G61" s="18">
        <f t="shared" si="21"/>
        <v>69.07</v>
      </c>
      <c r="H61" s="22">
        <v>39</v>
      </c>
      <c r="I61" s="31">
        <f t="shared" si="13"/>
        <v>7.05</v>
      </c>
      <c r="J61" s="32"/>
    </row>
    <row r="62" ht="14.45" customHeight="true" spans="1:10">
      <c r="A62" s="18" t="s">
        <v>68</v>
      </c>
      <c r="B62" s="18">
        <v>0.8</v>
      </c>
      <c r="C62" s="18">
        <v>31467</v>
      </c>
      <c r="D62" s="18">
        <v>13943</v>
      </c>
      <c r="E62" s="18">
        <f t="shared" si="19"/>
        <v>150.17</v>
      </c>
      <c r="F62" s="18">
        <f t="shared" si="20"/>
        <v>120.14</v>
      </c>
      <c r="G62" s="18">
        <f t="shared" si="21"/>
        <v>30.03</v>
      </c>
      <c r="H62" s="22">
        <v>108</v>
      </c>
      <c r="I62" s="31">
        <f t="shared" si="13"/>
        <v>12.14</v>
      </c>
      <c r="J62" s="32"/>
    </row>
    <row r="63" ht="14.45" customHeight="true" spans="1:10">
      <c r="A63" s="18" t="s">
        <v>69</v>
      </c>
      <c r="B63" s="18">
        <v>0.8</v>
      </c>
      <c r="C63" s="18">
        <v>62506</v>
      </c>
      <c r="D63" s="18">
        <v>26540</v>
      </c>
      <c r="E63" s="18">
        <f t="shared" si="19"/>
        <v>293.68</v>
      </c>
      <c r="F63" s="18">
        <f t="shared" si="20"/>
        <v>234.94</v>
      </c>
      <c r="G63" s="18">
        <f t="shared" si="21"/>
        <v>58.74</v>
      </c>
      <c r="H63" s="22">
        <v>204</v>
      </c>
      <c r="I63" s="31">
        <f t="shared" si="13"/>
        <v>30.94</v>
      </c>
      <c r="J63" s="32"/>
    </row>
    <row r="64" ht="14.45" customHeight="true" spans="1:10">
      <c r="A64" s="18" t="s">
        <v>70</v>
      </c>
      <c r="B64" s="18">
        <v>0.8</v>
      </c>
      <c r="C64" s="18">
        <v>17686</v>
      </c>
      <c r="D64" s="18">
        <v>5442</v>
      </c>
      <c r="E64" s="18">
        <f t="shared" si="19"/>
        <v>74.83</v>
      </c>
      <c r="F64" s="18">
        <f t="shared" si="20"/>
        <v>59.86</v>
      </c>
      <c r="G64" s="18">
        <f t="shared" si="21"/>
        <v>14.97</v>
      </c>
      <c r="H64" s="22">
        <v>51</v>
      </c>
      <c r="I64" s="31">
        <f t="shared" si="13"/>
        <v>8.86</v>
      </c>
      <c r="J64" s="32"/>
    </row>
    <row r="65" ht="14.45" customHeight="true" spans="1:10">
      <c r="A65" s="18" t="s">
        <v>71</v>
      </c>
      <c r="B65" s="18">
        <v>0.8</v>
      </c>
      <c r="C65" s="18">
        <v>48821</v>
      </c>
      <c r="D65" s="18">
        <v>21587</v>
      </c>
      <c r="E65" s="18">
        <f t="shared" si="19"/>
        <v>232.81</v>
      </c>
      <c r="F65" s="18">
        <f t="shared" si="20"/>
        <v>186.25</v>
      </c>
      <c r="G65" s="18">
        <f t="shared" si="21"/>
        <v>46.56</v>
      </c>
      <c r="H65" s="22">
        <v>166</v>
      </c>
      <c r="I65" s="31">
        <f t="shared" si="13"/>
        <v>20.25</v>
      </c>
      <c r="J65" s="32"/>
    </row>
    <row r="66" ht="14.45" customHeight="true" spans="1:10">
      <c r="A66" s="18" t="s">
        <v>72</v>
      </c>
      <c r="B66" s="18">
        <v>0.6</v>
      </c>
      <c r="C66" s="18">
        <v>19533</v>
      </c>
      <c r="D66" s="18">
        <v>6874</v>
      </c>
      <c r="E66" s="18">
        <f t="shared" si="19"/>
        <v>86.1</v>
      </c>
      <c r="F66" s="18">
        <f t="shared" si="20"/>
        <v>51.66</v>
      </c>
      <c r="G66" s="18">
        <f t="shared" si="21"/>
        <v>34.44</v>
      </c>
      <c r="H66" s="22">
        <v>44</v>
      </c>
      <c r="I66" s="31">
        <f t="shared" si="13"/>
        <v>7.66</v>
      </c>
      <c r="J66" s="32"/>
    </row>
    <row r="67" ht="14.45" customHeight="true" spans="1:10">
      <c r="A67" s="18" t="s">
        <v>73</v>
      </c>
      <c r="B67" s="18">
        <v>0.8</v>
      </c>
      <c r="C67" s="18">
        <v>17867</v>
      </c>
      <c r="D67" s="18">
        <v>7043</v>
      </c>
      <c r="E67" s="18">
        <f t="shared" si="19"/>
        <v>81.77</v>
      </c>
      <c r="F67" s="18">
        <f t="shared" si="20"/>
        <v>65.42</v>
      </c>
      <c r="G67" s="18">
        <f t="shared" si="21"/>
        <v>16.35</v>
      </c>
      <c r="H67" s="22">
        <v>57</v>
      </c>
      <c r="I67" s="31">
        <f t="shared" si="13"/>
        <v>8.42</v>
      </c>
      <c r="J67" s="32"/>
    </row>
    <row r="68" ht="14.45" customHeight="true" spans="1:10">
      <c r="A68" s="18" t="s">
        <v>74</v>
      </c>
      <c r="B68" s="18">
        <v>0.8</v>
      </c>
      <c r="C68" s="18">
        <v>18136</v>
      </c>
      <c r="D68" s="18">
        <v>7960</v>
      </c>
      <c r="E68" s="18">
        <f t="shared" si="19"/>
        <v>86.25</v>
      </c>
      <c r="F68" s="18">
        <f t="shared" si="20"/>
        <v>69</v>
      </c>
      <c r="G68" s="18">
        <f t="shared" si="21"/>
        <v>17.25</v>
      </c>
      <c r="H68" s="22">
        <v>62</v>
      </c>
      <c r="I68" s="31">
        <f t="shared" si="13"/>
        <v>7</v>
      </c>
      <c r="J68" s="32"/>
    </row>
    <row r="69" ht="14.45" customHeight="true" spans="1:10">
      <c r="A69" s="18" t="s">
        <v>75</v>
      </c>
      <c r="B69" s="18">
        <v>0.8</v>
      </c>
      <c r="C69" s="18">
        <v>35223</v>
      </c>
      <c r="D69" s="18">
        <v>13671</v>
      </c>
      <c r="E69" s="18">
        <f t="shared" si="19"/>
        <v>160.35</v>
      </c>
      <c r="F69" s="18">
        <f t="shared" si="20"/>
        <v>128.28</v>
      </c>
      <c r="G69" s="18">
        <f t="shared" si="21"/>
        <v>32.07</v>
      </c>
      <c r="H69" s="22">
        <v>118</v>
      </c>
      <c r="I69" s="31">
        <f t="shared" ref="I69:I108" si="22">F69-H69</f>
        <v>10.28</v>
      </c>
      <c r="J69" s="32"/>
    </row>
    <row r="70" ht="14.45" customHeight="true" spans="1:10">
      <c r="A70" s="18" t="s">
        <v>76</v>
      </c>
      <c r="B70" s="18">
        <v>0.8</v>
      </c>
      <c r="C70" s="18">
        <v>10000</v>
      </c>
      <c r="D70" s="18">
        <v>5235</v>
      </c>
      <c r="E70" s="18">
        <f t="shared" si="19"/>
        <v>50.94</v>
      </c>
      <c r="F70" s="18">
        <f t="shared" si="20"/>
        <v>40.75</v>
      </c>
      <c r="G70" s="18">
        <f t="shared" si="21"/>
        <v>10.19</v>
      </c>
      <c r="H70" s="22">
        <v>38</v>
      </c>
      <c r="I70" s="31">
        <f t="shared" si="22"/>
        <v>2.75</v>
      </c>
      <c r="J70" s="32"/>
    </row>
    <row r="71" ht="14.45" customHeight="true" spans="1:10">
      <c r="A71" s="18" t="s">
        <v>77</v>
      </c>
      <c r="B71" s="18">
        <v>0.4</v>
      </c>
      <c r="C71" s="18">
        <v>44080</v>
      </c>
      <c r="D71" s="18">
        <v>16607</v>
      </c>
      <c r="E71" s="18">
        <f t="shared" si="19"/>
        <v>198.67</v>
      </c>
      <c r="F71" s="18">
        <f t="shared" si="20"/>
        <v>79.47</v>
      </c>
      <c r="G71" s="18">
        <f t="shared" si="21"/>
        <v>119.2</v>
      </c>
      <c r="H71" s="22">
        <v>71</v>
      </c>
      <c r="I71" s="31">
        <f t="shared" si="22"/>
        <v>8.47</v>
      </c>
      <c r="J71" s="32"/>
    </row>
    <row r="72" ht="14.45" customHeight="true" spans="1:10">
      <c r="A72" s="18" t="s">
        <v>78</v>
      </c>
      <c r="B72" s="18">
        <v>0.4</v>
      </c>
      <c r="C72" s="18">
        <v>13295</v>
      </c>
      <c r="D72" s="18">
        <v>5490</v>
      </c>
      <c r="E72" s="18">
        <f t="shared" si="19"/>
        <v>61.85</v>
      </c>
      <c r="F72" s="18">
        <f t="shared" si="20"/>
        <v>24.74</v>
      </c>
      <c r="G72" s="18">
        <f t="shared" si="21"/>
        <v>37.11</v>
      </c>
      <c r="H72" s="22">
        <v>21</v>
      </c>
      <c r="I72" s="31">
        <f t="shared" si="22"/>
        <v>3.74</v>
      </c>
      <c r="J72" s="32"/>
    </row>
    <row r="73" ht="14.45" customHeight="true" spans="1:10">
      <c r="A73" s="18" t="s">
        <v>79</v>
      </c>
      <c r="B73" s="18">
        <v>0.8</v>
      </c>
      <c r="C73" s="18">
        <v>2461</v>
      </c>
      <c r="D73" s="18">
        <v>923</v>
      </c>
      <c r="E73" s="18">
        <f t="shared" si="19"/>
        <v>11.08</v>
      </c>
      <c r="F73" s="18">
        <f t="shared" si="20"/>
        <v>8.86</v>
      </c>
      <c r="G73" s="18">
        <f t="shared" si="21"/>
        <v>2.22</v>
      </c>
      <c r="H73" s="22">
        <v>8</v>
      </c>
      <c r="I73" s="31">
        <f t="shared" si="22"/>
        <v>0.859999999999999</v>
      </c>
      <c r="J73" s="32"/>
    </row>
    <row r="74" ht="14.45" customHeight="true" spans="1:10">
      <c r="A74" s="18" t="s">
        <v>80</v>
      </c>
      <c r="B74" s="18">
        <v>0.4</v>
      </c>
      <c r="C74" s="18">
        <v>6741</v>
      </c>
      <c r="D74" s="18">
        <v>3130</v>
      </c>
      <c r="E74" s="18">
        <f t="shared" si="19"/>
        <v>32.74</v>
      </c>
      <c r="F74" s="18">
        <f t="shared" si="20"/>
        <v>13.1</v>
      </c>
      <c r="G74" s="18">
        <f t="shared" si="21"/>
        <v>19.64</v>
      </c>
      <c r="H74" s="22">
        <v>11</v>
      </c>
      <c r="I74" s="31">
        <f t="shared" si="22"/>
        <v>2.1</v>
      </c>
      <c r="J74" s="32"/>
    </row>
    <row r="75" ht="14.45" customHeight="true" spans="1:10">
      <c r="A75" s="18" t="s">
        <v>81</v>
      </c>
      <c r="B75" s="18">
        <v>0.4</v>
      </c>
      <c r="C75" s="18">
        <v>21954</v>
      </c>
      <c r="D75" s="18">
        <v>9787</v>
      </c>
      <c r="E75" s="18">
        <f t="shared" si="19"/>
        <v>105.01</v>
      </c>
      <c r="F75" s="18">
        <f t="shared" si="20"/>
        <v>42</v>
      </c>
      <c r="G75" s="18">
        <f t="shared" si="21"/>
        <v>63.01</v>
      </c>
      <c r="H75" s="22">
        <v>37</v>
      </c>
      <c r="I75" s="31">
        <f t="shared" si="22"/>
        <v>5</v>
      </c>
      <c r="J75" s="32"/>
    </row>
    <row r="76" ht="14.45" customHeight="true" spans="1:10">
      <c r="A76" s="17" t="s">
        <v>82</v>
      </c>
      <c r="B76" s="17"/>
      <c r="C76" s="17">
        <f>SUM(C77:C87)</f>
        <v>189719</v>
      </c>
      <c r="D76" s="17">
        <f>SUM(D77:D87)</f>
        <v>107304</v>
      </c>
      <c r="E76" s="17">
        <f t="shared" ref="C76:I76" si="23">SUM(E77:E87)</f>
        <v>998.38</v>
      </c>
      <c r="F76" s="17">
        <f t="shared" si="23"/>
        <v>788.41</v>
      </c>
      <c r="G76" s="17">
        <f t="shared" si="23"/>
        <v>209.97</v>
      </c>
      <c r="H76" s="36">
        <f t="shared" si="23"/>
        <v>723</v>
      </c>
      <c r="I76" s="29">
        <f t="shared" si="23"/>
        <v>65.41</v>
      </c>
      <c r="J76" s="32"/>
    </row>
    <row r="77" ht="14.45" customHeight="true" spans="1:10">
      <c r="A77" s="18" t="s">
        <v>17</v>
      </c>
      <c r="B77" s="18">
        <v>0.6</v>
      </c>
      <c r="C77" s="18">
        <v>9027</v>
      </c>
      <c r="D77" s="18">
        <v>6120</v>
      </c>
      <c r="E77" s="18">
        <f>ROUND((C77*30+D77*40)/10000,2)</f>
        <v>51.56</v>
      </c>
      <c r="F77" s="18">
        <f>ROUND(E77*B77,2)</f>
        <v>30.94</v>
      </c>
      <c r="G77" s="18">
        <f>E77-F77</f>
        <v>20.62</v>
      </c>
      <c r="H77" s="22">
        <v>26</v>
      </c>
      <c r="I77" s="31">
        <f t="shared" si="22"/>
        <v>4.94</v>
      </c>
      <c r="J77" s="32"/>
    </row>
    <row r="78" ht="14.45" customHeight="true" spans="1:10">
      <c r="A78" s="18" t="s">
        <v>83</v>
      </c>
      <c r="B78" s="18">
        <v>0.8</v>
      </c>
      <c r="C78" s="18">
        <v>22849</v>
      </c>
      <c r="D78" s="18">
        <v>11551</v>
      </c>
      <c r="E78" s="18">
        <f t="shared" ref="E78:E87" si="24">ROUND((C78*30+D78*40)/10000,2)</f>
        <v>114.75</v>
      </c>
      <c r="F78" s="18">
        <f t="shared" ref="F78:F87" si="25">ROUND(E78*B78,2)</f>
        <v>91.8</v>
      </c>
      <c r="G78" s="18">
        <f t="shared" ref="G78:G87" si="26">E78-F78</f>
        <v>22.95</v>
      </c>
      <c r="H78" s="22">
        <v>86</v>
      </c>
      <c r="I78" s="31">
        <f t="shared" si="22"/>
        <v>5.8</v>
      </c>
      <c r="J78" s="32"/>
    </row>
    <row r="79" ht="14.45" customHeight="true" spans="1:10">
      <c r="A79" s="18" t="s">
        <v>84</v>
      </c>
      <c r="B79" s="18">
        <v>0.8</v>
      </c>
      <c r="C79" s="18">
        <v>10387</v>
      </c>
      <c r="D79" s="18">
        <v>5624</v>
      </c>
      <c r="E79" s="18">
        <f t="shared" si="24"/>
        <v>53.66</v>
      </c>
      <c r="F79" s="18">
        <f t="shared" si="25"/>
        <v>42.93</v>
      </c>
      <c r="G79" s="18">
        <f t="shared" si="26"/>
        <v>10.73</v>
      </c>
      <c r="H79" s="22">
        <v>40</v>
      </c>
      <c r="I79" s="31">
        <f t="shared" si="22"/>
        <v>2.93</v>
      </c>
      <c r="J79" s="32"/>
    </row>
    <row r="80" s="2" customFormat="true" ht="14.45" customHeight="true" spans="1:10">
      <c r="A80" s="18" t="s">
        <v>85</v>
      </c>
      <c r="B80" s="18">
        <v>0.8</v>
      </c>
      <c r="C80" s="18">
        <v>17869</v>
      </c>
      <c r="D80" s="18">
        <v>13077</v>
      </c>
      <c r="E80" s="18">
        <f t="shared" si="24"/>
        <v>105.92</v>
      </c>
      <c r="F80" s="18">
        <f t="shared" si="25"/>
        <v>84.74</v>
      </c>
      <c r="G80" s="18">
        <f t="shared" si="26"/>
        <v>21.18</v>
      </c>
      <c r="H80" s="22">
        <v>81</v>
      </c>
      <c r="I80" s="31">
        <f t="shared" si="22"/>
        <v>3.73999999999999</v>
      </c>
      <c r="J80" s="30"/>
    </row>
    <row r="81" ht="14.45" customHeight="true" spans="1:10">
      <c r="A81" s="18" t="s">
        <v>86</v>
      </c>
      <c r="B81" s="18">
        <v>0.8</v>
      </c>
      <c r="C81" s="18">
        <v>8500</v>
      </c>
      <c r="D81" s="18">
        <v>5037</v>
      </c>
      <c r="E81" s="18">
        <f t="shared" si="24"/>
        <v>45.65</v>
      </c>
      <c r="F81" s="18">
        <f t="shared" si="25"/>
        <v>36.52</v>
      </c>
      <c r="G81" s="18">
        <f t="shared" si="26"/>
        <v>9.13</v>
      </c>
      <c r="H81" s="22">
        <v>34</v>
      </c>
      <c r="I81" s="31">
        <f t="shared" si="22"/>
        <v>2.52</v>
      </c>
      <c r="J81" s="32"/>
    </row>
    <row r="82" ht="14.45" customHeight="true" spans="1:10">
      <c r="A82" s="18" t="s">
        <v>87</v>
      </c>
      <c r="B82" s="18">
        <v>0.8</v>
      </c>
      <c r="C82" s="18">
        <v>10794</v>
      </c>
      <c r="D82" s="18">
        <v>5607</v>
      </c>
      <c r="E82" s="18">
        <f t="shared" si="24"/>
        <v>54.81</v>
      </c>
      <c r="F82" s="18">
        <f t="shared" si="25"/>
        <v>43.85</v>
      </c>
      <c r="G82" s="18">
        <f t="shared" si="26"/>
        <v>10.96</v>
      </c>
      <c r="H82" s="22">
        <v>40</v>
      </c>
      <c r="I82" s="31">
        <f t="shared" si="22"/>
        <v>3.85</v>
      </c>
      <c r="J82" s="32"/>
    </row>
    <row r="83" ht="14.45" customHeight="true" spans="1:10">
      <c r="A83" s="18" t="s">
        <v>88</v>
      </c>
      <c r="B83" s="18">
        <v>0.8</v>
      </c>
      <c r="C83" s="18">
        <v>15269</v>
      </c>
      <c r="D83" s="18">
        <v>8658</v>
      </c>
      <c r="E83" s="18">
        <f t="shared" si="24"/>
        <v>80.44</v>
      </c>
      <c r="F83" s="18">
        <f t="shared" si="25"/>
        <v>64.35</v>
      </c>
      <c r="G83" s="18">
        <f t="shared" si="26"/>
        <v>16.09</v>
      </c>
      <c r="H83" s="22">
        <v>58</v>
      </c>
      <c r="I83" s="31">
        <f t="shared" si="22"/>
        <v>6.34999999999999</v>
      </c>
      <c r="J83" s="32"/>
    </row>
    <row r="84" ht="14.45" customHeight="true" spans="1:10">
      <c r="A84" s="18" t="s">
        <v>89</v>
      </c>
      <c r="B84" s="18">
        <v>0.8</v>
      </c>
      <c r="C84" s="18">
        <v>18938</v>
      </c>
      <c r="D84" s="18">
        <v>9737</v>
      </c>
      <c r="E84" s="18">
        <f t="shared" si="24"/>
        <v>95.76</v>
      </c>
      <c r="F84" s="18">
        <f t="shared" si="25"/>
        <v>76.61</v>
      </c>
      <c r="G84" s="18">
        <f t="shared" si="26"/>
        <v>19.15</v>
      </c>
      <c r="H84" s="22">
        <v>69</v>
      </c>
      <c r="I84" s="31">
        <f t="shared" si="22"/>
        <v>7.61</v>
      </c>
      <c r="J84" s="32"/>
    </row>
    <row r="85" ht="14.45" customHeight="true" spans="1:10">
      <c r="A85" s="18" t="s">
        <v>90</v>
      </c>
      <c r="B85" s="18">
        <v>0.8</v>
      </c>
      <c r="C85" s="18">
        <v>18447</v>
      </c>
      <c r="D85" s="18">
        <v>9390</v>
      </c>
      <c r="E85" s="18">
        <f t="shared" si="24"/>
        <v>92.9</v>
      </c>
      <c r="F85" s="18">
        <f t="shared" si="25"/>
        <v>74.32</v>
      </c>
      <c r="G85" s="18">
        <f t="shared" si="26"/>
        <v>18.58</v>
      </c>
      <c r="H85" s="22">
        <v>65</v>
      </c>
      <c r="I85" s="31">
        <f t="shared" si="22"/>
        <v>9.31999999999999</v>
      </c>
      <c r="J85" s="32"/>
    </row>
    <row r="86" ht="14.45" customHeight="true" spans="1:10">
      <c r="A86" s="18" t="s">
        <v>91</v>
      </c>
      <c r="B86" s="18">
        <v>0.8</v>
      </c>
      <c r="C86" s="18">
        <v>31531</v>
      </c>
      <c r="D86" s="18">
        <v>19619</v>
      </c>
      <c r="E86" s="18">
        <f t="shared" si="24"/>
        <v>173.07</v>
      </c>
      <c r="F86" s="18">
        <f t="shared" si="25"/>
        <v>138.46</v>
      </c>
      <c r="G86" s="18">
        <f t="shared" si="26"/>
        <v>34.61</v>
      </c>
      <c r="H86" s="22">
        <v>129</v>
      </c>
      <c r="I86" s="31">
        <f t="shared" si="22"/>
        <v>9.46000000000001</v>
      </c>
      <c r="J86" s="32"/>
    </row>
    <row r="87" ht="14.45" customHeight="true" spans="1:10">
      <c r="A87" s="18" t="s">
        <v>92</v>
      </c>
      <c r="B87" s="18">
        <v>0.8</v>
      </c>
      <c r="C87" s="18">
        <v>26108</v>
      </c>
      <c r="D87" s="18">
        <v>12884</v>
      </c>
      <c r="E87" s="18">
        <f t="shared" si="24"/>
        <v>129.86</v>
      </c>
      <c r="F87" s="18">
        <f t="shared" si="25"/>
        <v>103.89</v>
      </c>
      <c r="G87" s="18">
        <f t="shared" si="26"/>
        <v>25.97</v>
      </c>
      <c r="H87" s="22">
        <v>95</v>
      </c>
      <c r="I87" s="31">
        <f t="shared" si="22"/>
        <v>8.89</v>
      </c>
      <c r="J87" s="32"/>
    </row>
    <row r="88" ht="14.45" customHeight="true" spans="1:10">
      <c r="A88" s="17" t="s">
        <v>93</v>
      </c>
      <c r="B88" s="17"/>
      <c r="C88" s="17">
        <f>SUM(C89:C96)</f>
        <v>273786</v>
      </c>
      <c r="D88" s="17">
        <f>SUM(D89:D96)</f>
        <v>100056</v>
      </c>
      <c r="E88" s="17">
        <f t="shared" ref="C88:I88" si="27">SUM(E89:E96)</f>
        <v>1221.58</v>
      </c>
      <c r="F88" s="17">
        <f t="shared" si="27"/>
        <v>829</v>
      </c>
      <c r="G88" s="17">
        <f t="shared" si="27"/>
        <v>392.58</v>
      </c>
      <c r="H88" s="36">
        <f t="shared" si="27"/>
        <v>724</v>
      </c>
      <c r="I88" s="29">
        <f t="shared" si="27"/>
        <v>105</v>
      </c>
      <c r="J88" s="32"/>
    </row>
    <row r="89" ht="14.45" customHeight="true" spans="1:10">
      <c r="A89" s="18" t="s">
        <v>17</v>
      </c>
      <c r="B89" s="18">
        <v>0.4</v>
      </c>
      <c r="C89" s="18">
        <v>15067</v>
      </c>
      <c r="D89" s="18">
        <v>5192</v>
      </c>
      <c r="E89" s="18">
        <f>ROUND((C89*30+D89*40)/10000,2)</f>
        <v>65.97</v>
      </c>
      <c r="F89" s="18">
        <f>ROUND(E89*B89,2)</f>
        <v>26.39</v>
      </c>
      <c r="G89" s="18">
        <f>E89-F89</f>
        <v>39.58</v>
      </c>
      <c r="H89" s="22">
        <v>22</v>
      </c>
      <c r="I89" s="31">
        <f t="shared" si="22"/>
        <v>4.39</v>
      </c>
      <c r="J89" s="32"/>
    </row>
    <row r="90" ht="14.45" customHeight="true" spans="1:10">
      <c r="A90" s="18" t="s">
        <v>94</v>
      </c>
      <c r="B90" s="18">
        <v>0.4</v>
      </c>
      <c r="C90" s="18">
        <v>69705</v>
      </c>
      <c r="D90" s="18">
        <v>23902</v>
      </c>
      <c r="E90" s="18">
        <f t="shared" ref="E90:E96" si="28">ROUND((C90*30+D90*40)/10000,2)</f>
        <v>304.72</v>
      </c>
      <c r="F90" s="18">
        <f t="shared" ref="F90:F96" si="29">ROUND(E90*B90,2)</f>
        <v>121.89</v>
      </c>
      <c r="G90" s="18">
        <f t="shared" ref="G90:G96" si="30">E90-F90</f>
        <v>182.83</v>
      </c>
      <c r="H90" s="22">
        <v>103</v>
      </c>
      <c r="I90" s="31">
        <f t="shared" si="22"/>
        <v>18.89</v>
      </c>
      <c r="J90" s="32"/>
    </row>
    <row r="91" ht="14.45" customHeight="true" spans="1:10">
      <c r="A91" s="18" t="s">
        <v>95</v>
      </c>
      <c r="B91" s="18">
        <v>0.8</v>
      </c>
      <c r="C91" s="18">
        <v>45591</v>
      </c>
      <c r="D91" s="18">
        <v>17281</v>
      </c>
      <c r="E91" s="18">
        <f t="shared" si="28"/>
        <v>205.9</v>
      </c>
      <c r="F91" s="18">
        <f t="shared" si="29"/>
        <v>164.72</v>
      </c>
      <c r="G91" s="18">
        <f t="shared" si="30"/>
        <v>41.18</v>
      </c>
      <c r="H91" s="22">
        <v>144</v>
      </c>
      <c r="I91" s="31">
        <f t="shared" si="22"/>
        <v>20.72</v>
      </c>
      <c r="J91" s="32"/>
    </row>
    <row r="92" s="2" customFormat="true" ht="14.45" customHeight="true" spans="1:10">
      <c r="A92" s="18" t="s">
        <v>96</v>
      </c>
      <c r="B92" s="18">
        <v>0.8</v>
      </c>
      <c r="C92" s="18">
        <v>32486</v>
      </c>
      <c r="D92" s="18">
        <v>12874</v>
      </c>
      <c r="E92" s="18">
        <f t="shared" si="28"/>
        <v>148.95</v>
      </c>
      <c r="F92" s="18">
        <f t="shared" si="29"/>
        <v>119.16</v>
      </c>
      <c r="G92" s="18">
        <f t="shared" si="30"/>
        <v>29.79</v>
      </c>
      <c r="H92" s="22">
        <v>108</v>
      </c>
      <c r="I92" s="31">
        <f t="shared" si="22"/>
        <v>11.16</v>
      </c>
      <c r="J92" s="30"/>
    </row>
    <row r="93" ht="14.45" customHeight="true" spans="1:10">
      <c r="A93" s="18" t="s">
        <v>97</v>
      </c>
      <c r="B93" s="18">
        <v>0.8</v>
      </c>
      <c r="C93" s="18">
        <v>36357</v>
      </c>
      <c r="D93" s="18">
        <v>13155</v>
      </c>
      <c r="E93" s="18">
        <f t="shared" si="28"/>
        <v>161.69</v>
      </c>
      <c r="F93" s="18">
        <f t="shared" si="29"/>
        <v>129.35</v>
      </c>
      <c r="G93" s="18">
        <f t="shared" si="30"/>
        <v>32.34</v>
      </c>
      <c r="H93" s="22">
        <v>114</v>
      </c>
      <c r="I93" s="31">
        <f t="shared" si="22"/>
        <v>15.35</v>
      </c>
      <c r="J93" s="32"/>
    </row>
    <row r="94" ht="14.45" customHeight="true" spans="1:10">
      <c r="A94" s="18" t="s">
        <v>98</v>
      </c>
      <c r="B94" s="18">
        <v>0.8</v>
      </c>
      <c r="C94" s="18">
        <v>26070</v>
      </c>
      <c r="D94" s="18">
        <v>9827</v>
      </c>
      <c r="E94" s="18">
        <f t="shared" si="28"/>
        <v>117.52</v>
      </c>
      <c r="F94" s="18">
        <f t="shared" si="29"/>
        <v>94.02</v>
      </c>
      <c r="G94" s="18">
        <f t="shared" si="30"/>
        <v>23.5</v>
      </c>
      <c r="H94" s="22">
        <v>81</v>
      </c>
      <c r="I94" s="31">
        <f t="shared" si="22"/>
        <v>13.02</v>
      </c>
      <c r="J94" s="32"/>
    </row>
    <row r="95" ht="14.45" customHeight="true" spans="1:10">
      <c r="A95" s="18" t="s">
        <v>99</v>
      </c>
      <c r="B95" s="18">
        <v>0.8</v>
      </c>
      <c r="C95" s="18">
        <v>24083</v>
      </c>
      <c r="D95" s="18">
        <v>8416</v>
      </c>
      <c r="E95" s="18">
        <f t="shared" si="28"/>
        <v>105.91</v>
      </c>
      <c r="F95" s="18">
        <f t="shared" si="29"/>
        <v>84.73</v>
      </c>
      <c r="G95" s="18">
        <f t="shared" si="30"/>
        <v>21.18</v>
      </c>
      <c r="H95" s="22">
        <v>74</v>
      </c>
      <c r="I95" s="31">
        <f t="shared" si="22"/>
        <v>10.73</v>
      </c>
      <c r="J95" s="32"/>
    </row>
    <row r="96" ht="14.45" customHeight="true" spans="1:10">
      <c r="A96" s="18" t="s">
        <v>100</v>
      </c>
      <c r="B96" s="18">
        <v>0.8</v>
      </c>
      <c r="C96" s="18">
        <v>24427</v>
      </c>
      <c r="D96" s="18">
        <v>9409</v>
      </c>
      <c r="E96" s="18">
        <f t="shared" si="28"/>
        <v>110.92</v>
      </c>
      <c r="F96" s="18">
        <f t="shared" si="29"/>
        <v>88.74</v>
      </c>
      <c r="G96" s="18">
        <f t="shared" si="30"/>
        <v>22.18</v>
      </c>
      <c r="H96" s="22">
        <v>78</v>
      </c>
      <c r="I96" s="31">
        <f t="shared" si="22"/>
        <v>10.74</v>
      </c>
      <c r="J96" s="32"/>
    </row>
    <row r="97" ht="14.45" customHeight="true" spans="1:10">
      <c r="A97" s="17" t="s">
        <v>101</v>
      </c>
      <c r="B97" s="17"/>
      <c r="C97" s="17">
        <f>SUM(C98:C108)</f>
        <v>279685</v>
      </c>
      <c r="D97" s="17">
        <f>SUM(D98:D108)</f>
        <v>127931</v>
      </c>
      <c r="E97" s="17">
        <f t="shared" ref="C97:I97" si="31">SUM(E98:E108)</f>
        <v>1350.78</v>
      </c>
      <c r="F97" s="17">
        <f t="shared" si="31"/>
        <v>1061.72</v>
      </c>
      <c r="G97" s="17">
        <f t="shared" si="31"/>
        <v>289.06</v>
      </c>
      <c r="H97" s="36">
        <f t="shared" si="31"/>
        <v>940</v>
      </c>
      <c r="I97" s="29">
        <f t="shared" si="31"/>
        <v>121.72</v>
      </c>
      <c r="J97" s="32"/>
    </row>
    <row r="98" ht="14.45" customHeight="true" spans="1:10">
      <c r="A98" s="18" t="s">
        <v>17</v>
      </c>
      <c r="B98" s="18">
        <v>0.6</v>
      </c>
      <c r="C98" s="18">
        <v>7129</v>
      </c>
      <c r="D98" s="18">
        <v>4279</v>
      </c>
      <c r="E98" s="18">
        <f>ROUND((C98*30+D98*40)/10000,2)</f>
        <v>38.5</v>
      </c>
      <c r="F98" s="18">
        <f>ROUND(E98*B98,2)</f>
        <v>23.1</v>
      </c>
      <c r="G98" s="18">
        <f>E98-F98</f>
        <v>15.4</v>
      </c>
      <c r="H98" s="22">
        <v>19</v>
      </c>
      <c r="I98" s="31">
        <f t="shared" si="22"/>
        <v>4.1</v>
      </c>
      <c r="J98" s="32"/>
    </row>
    <row r="99" ht="14.45" customHeight="true" spans="1:10">
      <c r="A99" s="18" t="s">
        <v>102</v>
      </c>
      <c r="B99" s="18">
        <v>0.8</v>
      </c>
      <c r="C99" s="18">
        <v>42874</v>
      </c>
      <c r="D99" s="18">
        <v>19467</v>
      </c>
      <c r="E99" s="18">
        <f t="shared" ref="E99:E108" si="32">ROUND((C99*30+D99*40)/10000,2)</f>
        <v>206.49</v>
      </c>
      <c r="F99" s="18">
        <f t="shared" ref="F99:F108" si="33">ROUND(E99*B99,2)</f>
        <v>165.19</v>
      </c>
      <c r="G99" s="18">
        <f t="shared" ref="G99:G108" si="34">E99-F99</f>
        <v>41.3</v>
      </c>
      <c r="H99" s="22">
        <v>147</v>
      </c>
      <c r="I99" s="31">
        <f t="shared" si="22"/>
        <v>18.19</v>
      </c>
      <c r="J99" s="32"/>
    </row>
    <row r="100" ht="14.45" customHeight="true" spans="1:10">
      <c r="A100" s="18" t="s">
        <v>103</v>
      </c>
      <c r="B100" s="18">
        <v>0.6</v>
      </c>
      <c r="C100" s="18">
        <v>12749</v>
      </c>
      <c r="D100" s="18">
        <v>4421</v>
      </c>
      <c r="E100" s="18">
        <f t="shared" si="32"/>
        <v>55.93</v>
      </c>
      <c r="F100" s="18">
        <f t="shared" si="33"/>
        <v>33.56</v>
      </c>
      <c r="G100" s="18">
        <f t="shared" si="34"/>
        <v>22.37</v>
      </c>
      <c r="H100" s="22">
        <v>27</v>
      </c>
      <c r="I100" s="31">
        <f t="shared" si="22"/>
        <v>6.56</v>
      </c>
      <c r="J100" s="32"/>
    </row>
    <row r="101" s="2" customFormat="true" ht="14.45" customHeight="true" spans="1:10">
      <c r="A101" s="18" t="s">
        <v>104</v>
      </c>
      <c r="B101" s="18">
        <v>0.8</v>
      </c>
      <c r="C101" s="18">
        <v>46485</v>
      </c>
      <c r="D101" s="18">
        <v>19794</v>
      </c>
      <c r="E101" s="18">
        <f t="shared" si="32"/>
        <v>218.63</v>
      </c>
      <c r="F101" s="18">
        <f t="shared" si="33"/>
        <v>174.9</v>
      </c>
      <c r="G101" s="18">
        <f t="shared" si="34"/>
        <v>43.73</v>
      </c>
      <c r="H101" s="22">
        <v>153</v>
      </c>
      <c r="I101" s="31">
        <f t="shared" si="22"/>
        <v>21.9</v>
      </c>
      <c r="J101" s="30"/>
    </row>
    <row r="102" ht="14.45" customHeight="true" spans="1:10">
      <c r="A102" s="18" t="s">
        <v>105</v>
      </c>
      <c r="B102" s="18">
        <v>0.8</v>
      </c>
      <c r="C102" s="18">
        <v>23567</v>
      </c>
      <c r="D102" s="18">
        <v>10202</v>
      </c>
      <c r="E102" s="18">
        <f t="shared" si="32"/>
        <v>111.51</v>
      </c>
      <c r="F102" s="18">
        <f t="shared" si="33"/>
        <v>89.21</v>
      </c>
      <c r="G102" s="18">
        <f t="shared" si="34"/>
        <v>22.3</v>
      </c>
      <c r="H102" s="22">
        <v>79</v>
      </c>
      <c r="I102" s="31">
        <f t="shared" si="22"/>
        <v>10.21</v>
      </c>
      <c r="J102" s="32"/>
    </row>
    <row r="103" ht="14.45" customHeight="true" spans="1:10">
      <c r="A103" s="18" t="s">
        <v>106</v>
      </c>
      <c r="B103" s="18">
        <v>0.8</v>
      </c>
      <c r="C103" s="18">
        <v>11057</v>
      </c>
      <c r="D103" s="18">
        <v>5528</v>
      </c>
      <c r="E103" s="18">
        <f t="shared" si="32"/>
        <v>55.28</v>
      </c>
      <c r="F103" s="18">
        <f t="shared" si="33"/>
        <v>44.22</v>
      </c>
      <c r="G103" s="18">
        <f t="shared" si="34"/>
        <v>11.06</v>
      </c>
      <c r="H103" s="22">
        <v>39</v>
      </c>
      <c r="I103" s="31">
        <f t="shared" si="22"/>
        <v>5.22</v>
      </c>
      <c r="J103" s="32"/>
    </row>
    <row r="104" ht="14.45" customHeight="true" spans="1:10">
      <c r="A104" s="18" t="s">
        <v>107</v>
      </c>
      <c r="B104" s="18">
        <v>0.8</v>
      </c>
      <c r="C104" s="18">
        <v>12307</v>
      </c>
      <c r="D104" s="18">
        <v>6553</v>
      </c>
      <c r="E104" s="18">
        <f t="shared" si="32"/>
        <v>63.13</v>
      </c>
      <c r="F104" s="18">
        <f t="shared" si="33"/>
        <v>50.5</v>
      </c>
      <c r="G104" s="18">
        <f t="shared" si="34"/>
        <v>12.63</v>
      </c>
      <c r="H104" s="22">
        <v>47</v>
      </c>
      <c r="I104" s="31">
        <f t="shared" si="22"/>
        <v>3.5</v>
      </c>
      <c r="J104" s="32"/>
    </row>
    <row r="105" ht="14.45" customHeight="true" spans="1:10">
      <c r="A105" s="18" t="s">
        <v>108</v>
      </c>
      <c r="B105" s="18">
        <v>0.8</v>
      </c>
      <c r="C105" s="18">
        <v>11374</v>
      </c>
      <c r="D105" s="18">
        <v>5808</v>
      </c>
      <c r="E105" s="18">
        <f t="shared" si="32"/>
        <v>57.35</v>
      </c>
      <c r="F105" s="18">
        <f t="shared" si="33"/>
        <v>45.88</v>
      </c>
      <c r="G105" s="18">
        <f t="shared" si="34"/>
        <v>11.47</v>
      </c>
      <c r="H105" s="22">
        <v>42</v>
      </c>
      <c r="I105" s="31">
        <f t="shared" si="22"/>
        <v>3.88</v>
      </c>
      <c r="J105" s="32"/>
    </row>
    <row r="106" ht="14.45" customHeight="true" spans="1:10">
      <c r="A106" s="18" t="s">
        <v>109</v>
      </c>
      <c r="B106" s="18">
        <v>0.8</v>
      </c>
      <c r="C106" s="18">
        <v>8713</v>
      </c>
      <c r="D106" s="18">
        <v>4124</v>
      </c>
      <c r="E106" s="18">
        <f t="shared" si="32"/>
        <v>42.64</v>
      </c>
      <c r="F106" s="18">
        <f t="shared" si="33"/>
        <v>34.11</v>
      </c>
      <c r="G106" s="18">
        <f t="shared" si="34"/>
        <v>8.53</v>
      </c>
      <c r="H106" s="22">
        <v>31</v>
      </c>
      <c r="I106" s="31">
        <f t="shared" si="22"/>
        <v>3.11</v>
      </c>
      <c r="J106" s="32"/>
    </row>
    <row r="107" ht="14.45" customHeight="true" spans="1:10">
      <c r="A107" s="18" t="s">
        <v>110</v>
      </c>
      <c r="B107" s="18">
        <v>0.8</v>
      </c>
      <c r="C107" s="18">
        <v>52131</v>
      </c>
      <c r="D107" s="18">
        <v>26258</v>
      </c>
      <c r="E107" s="18">
        <f t="shared" si="32"/>
        <v>261.43</v>
      </c>
      <c r="F107" s="18">
        <f t="shared" si="33"/>
        <v>209.14</v>
      </c>
      <c r="G107" s="18">
        <f t="shared" si="34"/>
        <v>52.29</v>
      </c>
      <c r="H107" s="22">
        <v>189</v>
      </c>
      <c r="I107" s="31">
        <f t="shared" si="22"/>
        <v>20.14</v>
      </c>
      <c r="J107" s="32"/>
    </row>
    <row r="108" ht="14.45" customHeight="true" spans="1:10">
      <c r="A108" s="18" t="s">
        <v>111</v>
      </c>
      <c r="B108" s="18">
        <v>0.8</v>
      </c>
      <c r="C108" s="18">
        <v>51299</v>
      </c>
      <c r="D108" s="18">
        <v>21497</v>
      </c>
      <c r="E108" s="18">
        <f t="shared" si="32"/>
        <v>239.89</v>
      </c>
      <c r="F108" s="18">
        <f t="shared" si="33"/>
        <v>191.91</v>
      </c>
      <c r="G108" s="18">
        <f t="shared" si="34"/>
        <v>47.98</v>
      </c>
      <c r="H108" s="22">
        <v>167</v>
      </c>
      <c r="I108" s="31">
        <f t="shared" si="22"/>
        <v>24.91</v>
      </c>
      <c r="J108" s="32"/>
    </row>
    <row r="109" ht="14.45" customHeight="true" spans="1:10">
      <c r="A109" s="17" t="s">
        <v>112</v>
      </c>
      <c r="B109" s="17">
        <v>0.8</v>
      </c>
      <c r="C109" s="17">
        <v>31931</v>
      </c>
      <c r="D109" s="17">
        <v>14294</v>
      </c>
      <c r="E109" s="17">
        <f t="shared" ref="C109:I109" si="35">E110</f>
        <v>152.97</v>
      </c>
      <c r="F109" s="17">
        <f t="shared" si="35"/>
        <v>122.38</v>
      </c>
      <c r="G109" s="17">
        <f t="shared" si="35"/>
        <v>30.59</v>
      </c>
      <c r="H109" s="17">
        <f t="shared" si="35"/>
        <v>109</v>
      </c>
      <c r="I109" s="29">
        <f t="shared" si="35"/>
        <v>13.38</v>
      </c>
      <c r="J109" s="32"/>
    </row>
    <row r="110" ht="14.45" customHeight="true" spans="1:10">
      <c r="A110" s="18" t="s">
        <v>112</v>
      </c>
      <c r="B110" s="18">
        <f>B109</f>
        <v>0.8</v>
      </c>
      <c r="C110" s="18">
        <v>31931</v>
      </c>
      <c r="D110" s="18">
        <v>14294</v>
      </c>
      <c r="E110" s="18">
        <f>ROUND((C110*30+D110*40)/10000,2)</f>
        <v>152.97</v>
      </c>
      <c r="F110" s="18">
        <f>ROUND(E110*B110,2)</f>
        <v>122.38</v>
      </c>
      <c r="G110" s="18">
        <f>E110-F110</f>
        <v>30.59</v>
      </c>
      <c r="H110" s="37">
        <v>109</v>
      </c>
      <c r="I110" s="31">
        <f>F110-H110</f>
        <v>13.38</v>
      </c>
      <c r="J110" s="32"/>
    </row>
    <row r="111" ht="14.45" customHeight="true"/>
    <row r="112" ht="14.45" customHeight="true"/>
  </sheetData>
  <mergeCells count="8">
    <mergeCell ref="A2:I2"/>
    <mergeCell ref="A3:J3"/>
    <mergeCell ref="E4:G4"/>
    <mergeCell ref="A4:A5"/>
    <mergeCell ref="B4:B5"/>
    <mergeCell ref="H4:H5"/>
    <mergeCell ref="I4:I5"/>
    <mergeCell ref="J4:J5"/>
  </mergeCells>
  <pageMargins left="0.511805555555556" right="0.314583333333333" top="0.432638888888889" bottom="0.511805555555556" header="0.275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张雅婧</cp:lastModifiedBy>
  <dcterms:created xsi:type="dcterms:W3CDTF">2021-03-19T00:26:00Z</dcterms:created>
  <cp:lastPrinted>2021-04-16T08:05:00Z</cp:lastPrinted>
  <dcterms:modified xsi:type="dcterms:W3CDTF">2023-06-14T10:26:00Z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7EA97609880A4365A8B955E80285F6BA</vt:lpwstr>
  </property>
</Properties>
</file>