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65" windowWidth="10545" windowHeight="6165" activeTab="0"/>
  </bookViews>
  <sheets>
    <sheet name="Sheet1" sheetId="1" r:id="rId1"/>
    <sheet name="Sheet2" sheetId="2" r:id="rId2"/>
  </sheets>
  <definedNames>
    <definedName name="_xlnm.Print_Titles" localSheetId="0">'Sheet1'!$3:$4</definedName>
  </definedNames>
  <calcPr fullCalcOnLoad="1" refMode="R1C1"/>
</workbook>
</file>

<file path=xl/sharedStrings.xml><?xml version="1.0" encoding="utf-8"?>
<sst xmlns="http://schemas.openxmlformats.org/spreadsheetml/2006/main" count="550" uniqueCount="430">
  <si>
    <t>莆田职业技术学校</t>
  </si>
  <si>
    <t>仙游师范学校</t>
  </si>
  <si>
    <t>湄洲湾职业技术学院</t>
  </si>
  <si>
    <t>莆田市劳动成人中专学校(技工学校）</t>
  </si>
  <si>
    <t>莆田科技职业学校</t>
  </si>
  <si>
    <t>黄石职业中学</t>
  </si>
  <si>
    <t>海峡职校</t>
  </si>
  <si>
    <t>莆田工程学校</t>
  </si>
  <si>
    <t>莆田华侨职业中专学校</t>
  </si>
  <si>
    <t>莆田航海职业技术学校</t>
  </si>
  <si>
    <t>东庄职业中专学校</t>
  </si>
  <si>
    <t>仙游职校</t>
  </si>
  <si>
    <t>华侨职校</t>
  </si>
  <si>
    <t>枫亭职校</t>
  </si>
  <si>
    <t>榜头职业</t>
  </si>
  <si>
    <t>城厢区小计</t>
  </si>
  <si>
    <t>荔城区小计</t>
  </si>
  <si>
    <t>涵江区小计</t>
  </si>
  <si>
    <t>秀屿区小计</t>
  </si>
  <si>
    <t>仙游县小计</t>
  </si>
  <si>
    <t>3、宁德财经学校</t>
  </si>
  <si>
    <t>4、闽东工业学校</t>
  </si>
  <si>
    <t>5、闽东卫生学校</t>
  </si>
  <si>
    <t>蕉城区合计</t>
  </si>
  <si>
    <t>宁德职业中专</t>
  </si>
  <si>
    <t>蕉城区民族中学</t>
  </si>
  <si>
    <t>蕉城区宁德八中</t>
  </si>
  <si>
    <t>福安市合计</t>
  </si>
  <si>
    <r>
      <t>1</t>
    </r>
    <r>
      <rPr>
        <sz val="10"/>
        <rFont val="宋体"/>
        <family val="0"/>
      </rPr>
      <t>、特殊教育学校</t>
    </r>
  </si>
  <si>
    <t>2、职业技术学校</t>
  </si>
  <si>
    <t>3、特教职业学校</t>
  </si>
  <si>
    <t>4、潭头职业中学</t>
  </si>
  <si>
    <t>5、民族职业中学</t>
  </si>
  <si>
    <t>福鼎市合计</t>
  </si>
  <si>
    <t>3、福鼎市职业中专学校</t>
  </si>
  <si>
    <t>4、福鼎市电脑学校</t>
  </si>
  <si>
    <t>霞浦县合计</t>
  </si>
  <si>
    <t>古田县合计</t>
  </si>
  <si>
    <t>1、古田职业中专</t>
  </si>
  <si>
    <t>2、古田技工学校</t>
  </si>
  <si>
    <t>屏南县合计</t>
  </si>
  <si>
    <r>
      <t>1</t>
    </r>
    <r>
      <rPr>
        <sz val="10"/>
        <rFont val="宋体"/>
        <family val="0"/>
      </rPr>
      <t>、屏南职专</t>
    </r>
  </si>
  <si>
    <t>寿宁县合计</t>
  </si>
  <si>
    <t>1、寿宁职业技术学校学校</t>
  </si>
  <si>
    <t>周宁县合计</t>
  </si>
  <si>
    <r>
      <t>1</t>
    </r>
    <r>
      <rPr>
        <sz val="10"/>
        <rFont val="宋体"/>
        <family val="0"/>
      </rPr>
      <t>、周宁职专</t>
    </r>
  </si>
  <si>
    <t>柘荣县合计</t>
  </si>
  <si>
    <r>
      <t>1</t>
    </r>
    <r>
      <rPr>
        <sz val="10"/>
        <rFont val="宋体"/>
        <family val="0"/>
      </rPr>
      <t>、柘荣职业技术学校</t>
    </r>
  </si>
  <si>
    <t>云霄县小计</t>
  </si>
  <si>
    <t>漳浦县小计</t>
  </si>
  <si>
    <t>漳浦职业技术学校</t>
  </si>
  <si>
    <t>诏安县小计</t>
  </si>
  <si>
    <t>长泰县小计</t>
  </si>
  <si>
    <t>长泰职业技术学校</t>
  </si>
  <si>
    <t>东山县小计</t>
  </si>
  <si>
    <r>
      <t>1</t>
    </r>
    <r>
      <rPr>
        <sz val="10"/>
        <color indexed="8"/>
        <rFont val="宋体"/>
        <family val="0"/>
      </rPr>
      <t>、东山岛职专</t>
    </r>
  </si>
  <si>
    <t>南靖县小计</t>
  </si>
  <si>
    <t>第一职业技术学校</t>
  </si>
  <si>
    <t>平和县小计</t>
  </si>
  <si>
    <r>
      <t>1</t>
    </r>
    <r>
      <rPr>
        <sz val="10"/>
        <color indexed="8"/>
        <rFont val="宋体"/>
        <family val="0"/>
      </rPr>
      <t>、平和职业技术学校</t>
    </r>
  </si>
  <si>
    <t>华安县小计</t>
  </si>
  <si>
    <t>职业技术学校</t>
  </si>
  <si>
    <t>1、南平机电学校</t>
  </si>
  <si>
    <t>闽西职业技术学院中专部</t>
  </si>
  <si>
    <t>龙岩卫生学校</t>
  </si>
  <si>
    <t>龙岩财经学校</t>
  </si>
  <si>
    <t>龙岩市中华职业技术学校</t>
  </si>
  <si>
    <t>龙岩市育达职业中专学校</t>
  </si>
  <si>
    <t>龙岩技师学院</t>
  </si>
  <si>
    <t>龙岩市交通职业技术学校</t>
  </si>
  <si>
    <t>龙岩市第三技术学校</t>
  </si>
  <si>
    <t>龙岩市龙翔技校</t>
  </si>
  <si>
    <t>龙岩龙辉机电技术学校</t>
  </si>
  <si>
    <t>龙岩市港鹏技术学校</t>
  </si>
  <si>
    <t>龙岩市人才技术学校</t>
  </si>
  <si>
    <t>龙岩市金源技术学校</t>
  </si>
  <si>
    <t>新罗区小计</t>
  </si>
  <si>
    <t>龙岩华侨职业中专学校</t>
  </si>
  <si>
    <t>龙岩市职工中等专业学校</t>
  </si>
  <si>
    <t>永定县小计</t>
  </si>
  <si>
    <t>永定侨荣职校</t>
  </si>
  <si>
    <t>永定第二职校</t>
  </si>
  <si>
    <t>上杭县小计</t>
  </si>
  <si>
    <t>上杭职专</t>
  </si>
  <si>
    <t>上杭二职校</t>
  </si>
  <si>
    <t>武平县小计</t>
  </si>
  <si>
    <t>武平职业中专学校</t>
  </si>
  <si>
    <t>漳平市小计</t>
  </si>
  <si>
    <t>漳平职业中专学校</t>
  </si>
  <si>
    <t>连城县小计</t>
  </si>
  <si>
    <t>连城县职业中专学校</t>
  </si>
  <si>
    <t>长汀县小计</t>
  </si>
  <si>
    <t>长汀县职业中专学校</t>
  </si>
  <si>
    <t>泉州儿童发展职业学院</t>
  </si>
  <si>
    <t>泉州市华侨职学校</t>
  </si>
  <si>
    <t>高级技校</t>
  </si>
  <si>
    <t>轻工业学校</t>
  </si>
  <si>
    <t>双十印刷学校</t>
  </si>
  <si>
    <t>鲤城区小计</t>
  </si>
  <si>
    <t>泉中职校</t>
  </si>
  <si>
    <t>凌霄职校</t>
  </si>
  <si>
    <t>艺术科技学校</t>
  </si>
  <si>
    <t>洛江区小计</t>
  </si>
  <si>
    <t>泉州敬德职校</t>
  </si>
  <si>
    <t>交通职校</t>
  </si>
  <si>
    <t>泉港区小计</t>
  </si>
  <si>
    <t>泉港职业中专学校</t>
  </si>
  <si>
    <t>晋江市小计</t>
  </si>
  <si>
    <t>安海职业中专学校</t>
  </si>
  <si>
    <t>灵水中学</t>
  </si>
  <si>
    <t>晋江晋兴职校</t>
  </si>
  <si>
    <t>晋江鞋服设计学校</t>
  </si>
  <si>
    <t>晋江华侨职业中专学校</t>
  </si>
  <si>
    <t>晋江职业中专学校</t>
  </si>
  <si>
    <t>石狮市小计</t>
  </si>
  <si>
    <t>石狮市鹏山工贸学校</t>
  </si>
  <si>
    <t>南安市小计</t>
  </si>
  <si>
    <t>南安职校</t>
  </si>
  <si>
    <t>红星职校</t>
  </si>
  <si>
    <t>工业学校</t>
  </si>
  <si>
    <t>惠安县小计</t>
  </si>
  <si>
    <t>惠安职专</t>
  </si>
  <si>
    <t>开成职校</t>
  </si>
  <si>
    <t>双喜科技学校</t>
  </si>
  <si>
    <t xml:space="preserve">安溪县小计 </t>
  </si>
  <si>
    <t xml:space="preserve">慈山农业学校 </t>
  </si>
  <si>
    <t>华侨职业学校</t>
  </si>
  <si>
    <t>陈利职业学校</t>
  </si>
  <si>
    <t>安溪茶职业学校</t>
  </si>
  <si>
    <t>安溪海联信息科技学校</t>
  </si>
  <si>
    <t>永春县小计</t>
  </si>
  <si>
    <t>永春职业中专学校</t>
  </si>
  <si>
    <t>德化县小计</t>
  </si>
  <si>
    <t>德化县职业技术学校</t>
  </si>
  <si>
    <t>沙县小计</t>
  </si>
  <si>
    <t>1、沙县职业中专学校</t>
  </si>
  <si>
    <t>清流县小计</t>
  </si>
  <si>
    <t>1、清流县高级职业中学</t>
  </si>
  <si>
    <t>建宁县小计</t>
  </si>
  <si>
    <t>1、建宁县职业中学</t>
  </si>
  <si>
    <t>明溪县小计</t>
  </si>
  <si>
    <t>1、明溪县职业中学</t>
  </si>
  <si>
    <t>将乐县小计</t>
  </si>
  <si>
    <t>1、将乐县职业中专学校</t>
  </si>
  <si>
    <t>宁化县小计</t>
  </si>
  <si>
    <t>1、宁化县职业中专学校</t>
  </si>
  <si>
    <t>大田县小计</t>
  </si>
  <si>
    <t>1、大田职业中专学校</t>
  </si>
  <si>
    <t>尤溪县小计</t>
  </si>
  <si>
    <t>1、尤溪职业中专学校</t>
  </si>
  <si>
    <t>永安市小计</t>
  </si>
  <si>
    <t>永安市职业中专学校</t>
  </si>
  <si>
    <t>泰宁县小计</t>
  </si>
  <si>
    <t>三明金湖旅游职业中专学校</t>
  </si>
  <si>
    <t>海峡职校</t>
  </si>
  <si>
    <t>1、诏安职业中专</t>
  </si>
  <si>
    <t>福州开发区职专</t>
  </si>
  <si>
    <t>闽清县</t>
  </si>
  <si>
    <t>闽清职业中专学校</t>
  </si>
  <si>
    <t>福清龙华职业中专学校</t>
  </si>
  <si>
    <t>福清高山育才中学</t>
  </si>
  <si>
    <t>福清市光明高级职业中学</t>
  </si>
  <si>
    <t>福清三华职业技术学校</t>
  </si>
  <si>
    <t>福清龙江职业技术学校</t>
  </si>
  <si>
    <r>
      <t>1</t>
    </r>
    <r>
      <rPr>
        <sz val="10"/>
        <color indexed="8"/>
        <rFont val="宋体"/>
        <family val="0"/>
      </rPr>
      <t>、霞浦县职业中专学校</t>
    </r>
  </si>
  <si>
    <t>泉州医学高等专科学校</t>
  </si>
  <si>
    <t>永春师范学校</t>
  </si>
  <si>
    <t>泉州慈山财经学校</t>
  </si>
  <si>
    <t>泉州经贸职业中专学校</t>
  </si>
  <si>
    <t>泉州对外经贸职专学校</t>
  </si>
  <si>
    <t>泉州财贸职业技术学校</t>
  </si>
  <si>
    <t>泉州艺术学校</t>
  </si>
  <si>
    <t>县区名称</t>
  </si>
  <si>
    <t>农村低保家庭学生数</t>
  </si>
  <si>
    <t>涉农专业学生数</t>
  </si>
  <si>
    <t>小计</t>
  </si>
  <si>
    <t>中职学校</t>
  </si>
  <si>
    <t>技校</t>
  </si>
  <si>
    <t>中职校</t>
  </si>
  <si>
    <t>福州教育学院</t>
  </si>
  <si>
    <t>福州商贸职业中专学校</t>
  </si>
  <si>
    <t>福州财政金融职业中专学校</t>
  </si>
  <si>
    <t>福州电子职业中专学校</t>
  </si>
  <si>
    <t>福州文教职业中专学校</t>
  </si>
  <si>
    <t>福州交通职业中专学校</t>
  </si>
  <si>
    <t>福州建筑工程中专学校</t>
  </si>
  <si>
    <t>福州旅游职业中专学校</t>
  </si>
  <si>
    <t>福清卫生学校</t>
  </si>
  <si>
    <t>福州岁昌职业中专学校</t>
  </si>
  <si>
    <t>福州榕西职业中学</t>
  </si>
  <si>
    <t>福州经济职业技术学校</t>
  </si>
  <si>
    <t>福州第一技工学校</t>
  </si>
  <si>
    <t>福州第二高级技工学校</t>
  </si>
  <si>
    <t>福建省机械工业技术学校</t>
  </si>
  <si>
    <t>福州市高级烹饪技工学校</t>
  </si>
  <si>
    <t>台江区</t>
  </si>
  <si>
    <t>福州商务职高</t>
  </si>
  <si>
    <t>仓山区</t>
  </si>
  <si>
    <t>马尾区</t>
  </si>
  <si>
    <t>闽侯县</t>
  </si>
  <si>
    <t>闽侯职业中专学校</t>
  </si>
  <si>
    <t>闽侯美术职业学校</t>
  </si>
  <si>
    <t>连江县</t>
  </si>
  <si>
    <t>连江职专</t>
  </si>
  <si>
    <t>罗源县</t>
  </si>
  <si>
    <t>罗源县职业中学</t>
  </si>
  <si>
    <t>永泰县</t>
  </si>
  <si>
    <t>平潭县</t>
  </si>
  <si>
    <t>平潭职专</t>
  </si>
  <si>
    <t>福清市</t>
  </si>
  <si>
    <t>长乐市</t>
  </si>
  <si>
    <t>长乐职专学校</t>
  </si>
  <si>
    <t>1、宁德职业技术学院</t>
  </si>
  <si>
    <t>2、宁德理工职业技术学校</t>
  </si>
  <si>
    <t>福州环保职业学校</t>
  </si>
  <si>
    <t>福州跨洋中等职业学校</t>
  </si>
  <si>
    <t>永泰职业中专学校</t>
  </si>
  <si>
    <t>永泰城乡建筑职业学校</t>
  </si>
  <si>
    <t>1、管洋职业高级中学</t>
  </si>
  <si>
    <t>2、点头职业高级中学</t>
  </si>
  <si>
    <t>延平区</t>
  </si>
  <si>
    <t>顺昌县</t>
  </si>
  <si>
    <t>浦城县</t>
  </si>
  <si>
    <t>光泽县</t>
  </si>
  <si>
    <t>松溪县</t>
  </si>
  <si>
    <t>政和县</t>
  </si>
  <si>
    <t>邵武市</t>
  </si>
  <si>
    <t>武夷山市</t>
  </si>
  <si>
    <t>建瓯市</t>
  </si>
  <si>
    <t>建阳市</t>
  </si>
  <si>
    <t>八、三明市合计</t>
  </si>
  <si>
    <t>漳州市第二技工学校</t>
  </si>
  <si>
    <t>漳州市第一技工学校</t>
  </si>
  <si>
    <t>漳州市诏安技工学校</t>
  </si>
  <si>
    <t>三明市技工学校</t>
  </si>
  <si>
    <t>三明市第三技工学校</t>
  </si>
  <si>
    <t>三明市机电技工学校</t>
  </si>
  <si>
    <t>三明市第二技工学校</t>
  </si>
  <si>
    <t>永安市技工学校</t>
  </si>
  <si>
    <t>南平工业技术学校</t>
  </si>
  <si>
    <t>闽北高级技工学校</t>
  </si>
  <si>
    <t>南平武夷中等技术学校</t>
  </si>
  <si>
    <t>建瓯市中等技术学校</t>
  </si>
  <si>
    <t>建阳市中等技术学校</t>
  </si>
  <si>
    <t>免学费资助资金</t>
  </si>
  <si>
    <t>地方配套</t>
  </si>
  <si>
    <t>市本级</t>
  </si>
  <si>
    <t>一、福州市</t>
  </si>
  <si>
    <t>三、莆田市</t>
  </si>
  <si>
    <t>四、漳州市</t>
  </si>
  <si>
    <t>市本级</t>
  </si>
  <si>
    <t>五、南平市</t>
  </si>
  <si>
    <t>二、宁德市</t>
  </si>
  <si>
    <t>建瓯职业学校</t>
  </si>
  <si>
    <t>武夷山旅游职业学校</t>
  </si>
  <si>
    <t>武夷山中华职校</t>
  </si>
  <si>
    <t>邵武职业学校</t>
  </si>
  <si>
    <t>顺昌职业学校</t>
  </si>
  <si>
    <t>光泽职业学校</t>
  </si>
  <si>
    <t>浦城职业学校</t>
  </si>
  <si>
    <t>政和职业学校</t>
  </si>
  <si>
    <t>松溪职业学校</t>
  </si>
  <si>
    <t>六、龙岩市合计</t>
  </si>
  <si>
    <t>七、泉州市合计</t>
  </si>
  <si>
    <t>其中:省级财政补助</t>
  </si>
  <si>
    <t>南平武夷旅游商贸学校</t>
  </si>
  <si>
    <t>建阳农业工程学校</t>
  </si>
  <si>
    <t>闽北卫生学校</t>
  </si>
  <si>
    <t>南平经贸学校</t>
  </si>
  <si>
    <t>南平职业学校</t>
  </si>
  <si>
    <t>南平中华职校</t>
  </si>
  <si>
    <t>南平紫阳中等技术学校</t>
  </si>
  <si>
    <t>三明职业中专学校</t>
  </si>
  <si>
    <t>三明市燎原职业技术学校</t>
  </si>
  <si>
    <t>三明信息工程职业技术学校</t>
  </si>
  <si>
    <t>三明工贸学校</t>
  </si>
  <si>
    <t>三明职业技术学院</t>
  </si>
  <si>
    <t>2009年春季福建省普通高中低保家庭学生助学金安排表</t>
  </si>
  <si>
    <t xml:space="preserve">                                                           金额单位：元</t>
  </si>
  <si>
    <t>市县区及学校名称</t>
  </si>
  <si>
    <t>低保家庭学生数</t>
  </si>
  <si>
    <t>春季学期补助标准</t>
  </si>
  <si>
    <t>2009年春季财政补助资金</t>
  </si>
  <si>
    <t>人数</t>
  </si>
  <si>
    <t>小计</t>
  </si>
  <si>
    <t>省级</t>
  </si>
  <si>
    <t>设区市</t>
  </si>
  <si>
    <t>县（市、区）</t>
  </si>
  <si>
    <t>全省合计（含厦门）</t>
  </si>
  <si>
    <t>全省合计（不含厦门）</t>
  </si>
  <si>
    <t>750</t>
  </si>
  <si>
    <t>750</t>
  </si>
  <si>
    <t>厦门</t>
  </si>
  <si>
    <t>750</t>
  </si>
  <si>
    <t>342000</t>
  </si>
  <si>
    <t>一、省属学校</t>
  </si>
  <si>
    <t>福建省福州第一中学</t>
  </si>
  <si>
    <t>福建师范大学附属中学</t>
  </si>
  <si>
    <t>二、宁德市合计</t>
  </si>
  <si>
    <t>（一）市直学校</t>
  </si>
  <si>
    <t>750</t>
  </si>
  <si>
    <t>（二）县区小计</t>
  </si>
  <si>
    <t>蕉城区</t>
  </si>
  <si>
    <t>福安市</t>
  </si>
  <si>
    <t>福鼎市</t>
  </si>
  <si>
    <t>霞浦县</t>
  </si>
  <si>
    <t>古田县</t>
  </si>
  <si>
    <t>屏南县</t>
  </si>
  <si>
    <t>寿宁县</t>
  </si>
  <si>
    <t>周宁县</t>
  </si>
  <si>
    <t>柘荣县</t>
  </si>
  <si>
    <t>三、莆田市合计</t>
  </si>
  <si>
    <t>（一）市直学校</t>
  </si>
  <si>
    <t>750</t>
  </si>
  <si>
    <t>（二）县区小计</t>
  </si>
  <si>
    <t>（二）县区小计</t>
  </si>
  <si>
    <t>城厢区</t>
  </si>
  <si>
    <t>750</t>
  </si>
  <si>
    <t>荔城区</t>
  </si>
  <si>
    <t>涵江区</t>
  </si>
  <si>
    <t>秀屿区</t>
  </si>
  <si>
    <t>湄洲岛</t>
  </si>
  <si>
    <t>北岸</t>
  </si>
  <si>
    <t>仙游县</t>
  </si>
  <si>
    <t>四、漳州市合计</t>
  </si>
  <si>
    <t>1133</t>
  </si>
  <si>
    <t>(一）市直学校</t>
  </si>
  <si>
    <t>(一）市直学校</t>
  </si>
  <si>
    <t>750</t>
  </si>
  <si>
    <t>（二）县区小计</t>
  </si>
  <si>
    <t>1064</t>
  </si>
  <si>
    <t>芗城区</t>
  </si>
  <si>
    <t>龙文区</t>
  </si>
  <si>
    <t>云霄县</t>
  </si>
  <si>
    <t>72</t>
  </si>
  <si>
    <t>漳浦县</t>
  </si>
  <si>
    <t>诏安县</t>
  </si>
  <si>
    <t>141</t>
  </si>
  <si>
    <t>长泰县</t>
  </si>
  <si>
    <t>东山县</t>
  </si>
  <si>
    <t>南靖县</t>
  </si>
  <si>
    <t>平和县</t>
  </si>
  <si>
    <t>华安县</t>
  </si>
  <si>
    <t>龙海市</t>
  </si>
  <si>
    <t>常山华侨经济开发区</t>
  </si>
  <si>
    <t>五、龙岩市合计</t>
  </si>
  <si>
    <t>（一）市直学校</t>
  </si>
  <si>
    <t>750</t>
  </si>
  <si>
    <t>（二）县区小计</t>
  </si>
  <si>
    <t>新罗区</t>
  </si>
  <si>
    <t>永定县</t>
  </si>
  <si>
    <t>上杭县</t>
  </si>
  <si>
    <t>武平县</t>
  </si>
  <si>
    <t>漳平市</t>
  </si>
  <si>
    <t>连城县</t>
  </si>
  <si>
    <t>长汀县</t>
  </si>
  <si>
    <t>六、南平市合计</t>
  </si>
  <si>
    <t xml:space="preserve">     七、泉州市合计</t>
  </si>
  <si>
    <t>750</t>
  </si>
  <si>
    <t>（一）市直学校</t>
  </si>
  <si>
    <t>750</t>
  </si>
  <si>
    <t>（二）县区小计</t>
  </si>
  <si>
    <t>鲤城区</t>
  </si>
  <si>
    <t>丰泽区</t>
  </si>
  <si>
    <t>洛江区</t>
  </si>
  <si>
    <t>泉港区</t>
  </si>
  <si>
    <t>晋江市</t>
  </si>
  <si>
    <t>石狮市</t>
  </si>
  <si>
    <t>南安市</t>
  </si>
  <si>
    <t>惠安县</t>
  </si>
  <si>
    <t>安溪县</t>
  </si>
  <si>
    <t>750</t>
  </si>
  <si>
    <t>永春县</t>
  </si>
  <si>
    <t>德化县</t>
  </si>
  <si>
    <t>八、三明市合计</t>
  </si>
  <si>
    <t>（一）市直学校</t>
  </si>
  <si>
    <t>（二）县区小计</t>
  </si>
  <si>
    <t>沙县</t>
  </si>
  <si>
    <t>清流县</t>
  </si>
  <si>
    <t>建宁县</t>
  </si>
  <si>
    <t>明溪县</t>
  </si>
  <si>
    <t>将乐县</t>
  </si>
  <si>
    <t>宁化县</t>
  </si>
  <si>
    <t>大田县</t>
  </si>
  <si>
    <t>尤溪县</t>
  </si>
  <si>
    <t>永安市</t>
  </si>
  <si>
    <t>泰宁县</t>
  </si>
  <si>
    <t>九、福州市合计</t>
  </si>
  <si>
    <t>750</t>
  </si>
  <si>
    <t>(一）市直学校</t>
  </si>
  <si>
    <t>750</t>
  </si>
  <si>
    <t>（二）县区小计</t>
  </si>
  <si>
    <t>鼓楼区</t>
  </si>
  <si>
    <t>台江区</t>
  </si>
  <si>
    <t>仓山区</t>
  </si>
  <si>
    <t>马尾区</t>
  </si>
  <si>
    <t>琅岐区</t>
  </si>
  <si>
    <t>晋安区</t>
  </si>
  <si>
    <t>闽侯县</t>
  </si>
  <si>
    <t>连江县</t>
  </si>
  <si>
    <t>罗源县</t>
  </si>
  <si>
    <t>闽清县</t>
  </si>
  <si>
    <t>永泰县</t>
  </si>
  <si>
    <t>平潭县</t>
  </si>
  <si>
    <t>福清市</t>
  </si>
  <si>
    <t>长乐市</t>
  </si>
  <si>
    <t>750</t>
  </si>
  <si>
    <t>十、厦门市小计</t>
  </si>
  <si>
    <t>(一）市直学校</t>
  </si>
  <si>
    <t>（二）县区小计</t>
  </si>
  <si>
    <t>思明区</t>
  </si>
  <si>
    <t>750</t>
  </si>
  <si>
    <t>湖里区</t>
  </si>
  <si>
    <t>海沧区</t>
  </si>
  <si>
    <t>同安区</t>
  </si>
  <si>
    <t>翔安区</t>
  </si>
  <si>
    <t>集美区</t>
  </si>
  <si>
    <t>漳州第一职业中专学校</t>
  </si>
  <si>
    <t>福建省漳州财贸学校</t>
  </si>
  <si>
    <t>漳州工业学校</t>
  </si>
  <si>
    <t>漳州海事职业技朮学校</t>
  </si>
  <si>
    <t>漳州灿坤职业技朮学校</t>
  </si>
  <si>
    <t>漳州卫生职业学院</t>
  </si>
  <si>
    <t>补助标准</t>
  </si>
  <si>
    <t>2100元/学年</t>
  </si>
  <si>
    <t>2400元/学年</t>
  </si>
  <si>
    <t>合计</t>
  </si>
  <si>
    <t>2009年春季学期中职学校学生涉农专业及低保家庭学生                  免学费资助资金分配表</t>
  </si>
  <si>
    <t>单位:元/人</t>
  </si>
  <si>
    <t>合计</t>
  </si>
</sst>
</file>

<file path=xl/styles.xml><?xml version="1.0" encoding="utf-8"?>
<styleSheet xmlns="http://schemas.openxmlformats.org/spreadsheetml/2006/main">
  <numFmts count="2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0_);[Red]\(0.00\)"/>
    <numFmt numFmtId="185" formatCode="0_ "/>
    <numFmt numFmtId="186" formatCode="0.00_ "/>
    <numFmt numFmtId="187" formatCode="0_);[Red]\(0\)"/>
    <numFmt numFmtId="188" formatCode="0.0_ "/>
    <numFmt numFmtId="189" formatCode="0.0%"/>
  </numFmts>
  <fonts count="20">
    <font>
      <sz val="12"/>
      <name val="宋体"/>
      <family val="0"/>
    </font>
    <font>
      <sz val="9"/>
      <name val="宋体"/>
      <family val="0"/>
    </font>
    <font>
      <sz val="10"/>
      <name val="Times New Roman"/>
      <family val="1"/>
    </font>
    <font>
      <sz val="10"/>
      <name val="宋体"/>
      <family val="0"/>
    </font>
    <font>
      <b/>
      <sz val="10"/>
      <name val="宋体"/>
      <family val="0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宋体"/>
      <family val="0"/>
    </font>
    <font>
      <b/>
      <sz val="10"/>
      <name val="仿宋_GB2312"/>
      <family val="3"/>
    </font>
    <font>
      <b/>
      <sz val="10"/>
      <color indexed="8"/>
      <name val="宋体"/>
      <family val="0"/>
    </font>
    <font>
      <b/>
      <sz val="10"/>
      <color indexed="8"/>
      <name val="Times New Roman"/>
      <family val="1"/>
    </font>
    <font>
      <b/>
      <sz val="12"/>
      <name val="宋体"/>
      <family val="0"/>
    </font>
    <font>
      <b/>
      <sz val="16"/>
      <name val="宋体"/>
      <family val="0"/>
    </font>
    <font>
      <sz val="16"/>
      <name val="宋体"/>
      <family val="0"/>
    </font>
    <font>
      <sz val="10"/>
      <color indexed="8"/>
      <name val="MS Sans Serif"/>
      <family val="2"/>
    </font>
    <font>
      <sz val="9"/>
      <name val="Times New Roman"/>
      <family val="1"/>
    </font>
    <font>
      <b/>
      <sz val="18"/>
      <color indexed="8"/>
      <name val="宋体"/>
      <family val="0"/>
    </font>
    <font>
      <sz val="16"/>
      <color indexed="8"/>
      <name val="宋体"/>
      <family val="0"/>
    </font>
    <font>
      <sz val="11"/>
      <color indexed="8"/>
      <name val="宋体"/>
      <family val="0"/>
    </font>
    <font>
      <sz val="12"/>
      <name val="仿宋_GB2312"/>
      <family val="3"/>
    </font>
  </fonts>
  <fills count="5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9">
    <xf numFmtId="0" fontId="14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5">
    <xf numFmtId="0" fontId="0" fillId="0" borderId="0" xfId="0" applyAlignment="1">
      <alignment/>
    </xf>
    <xf numFmtId="0" fontId="3" fillId="0" borderId="1" xfId="17" applyFont="1" applyBorder="1" applyAlignment="1">
      <alignment horizontal="center" vertical="center" wrapText="1"/>
      <protection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18" applyFont="1" applyBorder="1" applyAlignment="1">
      <alignment horizontal="center" vertical="center" wrapText="1"/>
      <protection/>
    </xf>
    <xf numFmtId="185" fontId="3" fillId="0" borderId="1" xfId="0" applyNumberFormat="1" applyFont="1" applyBorder="1" applyAlignment="1">
      <alignment horizontal="center" vertical="center"/>
    </xf>
    <xf numFmtId="0" fontId="3" fillId="0" borderId="1" xfId="18" applyNumberFormat="1" applyFont="1" applyBorder="1" applyAlignment="1">
      <alignment horizontal="center" vertical="center" wrapText="1"/>
      <protection/>
    </xf>
    <xf numFmtId="0" fontId="3" fillId="0" borderId="1" xfId="18" applyNumberFormat="1" applyFont="1" applyBorder="1" applyAlignment="1">
      <alignment horizontal="center" vertical="center"/>
      <protection/>
    </xf>
    <xf numFmtId="0" fontId="3" fillId="0" borderId="1" xfId="16" applyFont="1" applyBorder="1" applyAlignment="1">
      <alignment horizontal="center" vertical="center"/>
      <protection/>
    </xf>
    <xf numFmtId="0" fontId="2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19" applyNumberFormat="1" applyFont="1" applyBorder="1" applyAlignment="1">
      <alignment horizontal="center" vertical="center"/>
      <protection/>
    </xf>
    <xf numFmtId="0" fontId="3" fillId="0" borderId="1" xfId="19" applyNumberFormat="1" applyFont="1" applyBorder="1" applyAlignment="1">
      <alignment horizontal="center" vertical="center"/>
      <protection/>
    </xf>
    <xf numFmtId="185" fontId="4" fillId="0" borderId="1" xfId="18" applyNumberFormat="1" applyFont="1" applyBorder="1" applyAlignment="1">
      <alignment horizontal="center" vertical="center" wrapText="1"/>
      <protection/>
    </xf>
    <xf numFmtId="0" fontId="4" fillId="2" borderId="1" xfId="0" applyFont="1" applyFill="1" applyBorder="1" applyAlignment="1">
      <alignment horizontal="center" vertical="center"/>
    </xf>
    <xf numFmtId="185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185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85" fontId="3" fillId="0" borderId="1" xfId="0" applyNumberFormat="1" applyFont="1" applyBorder="1" applyAlignment="1">
      <alignment horizontal="center" vertical="center" wrapText="1"/>
    </xf>
    <xf numFmtId="0" fontId="4" fillId="2" borderId="1" xfId="18" applyFont="1" applyFill="1" applyBorder="1" applyAlignment="1">
      <alignment horizontal="center" vertical="center" wrapText="1"/>
      <protection/>
    </xf>
    <xf numFmtId="0" fontId="4" fillId="2" borderId="1" xfId="18" applyNumberFormat="1" applyFont="1" applyFill="1" applyBorder="1" applyAlignment="1">
      <alignment horizontal="center" vertical="center" wrapText="1"/>
      <protection/>
    </xf>
    <xf numFmtId="185" fontId="4" fillId="2" borderId="1" xfId="0" applyNumberFormat="1" applyFont="1" applyFill="1" applyBorder="1" applyAlignment="1">
      <alignment horizontal="center" vertical="center" wrapText="1"/>
    </xf>
    <xf numFmtId="185" fontId="4" fillId="3" borderId="1" xfId="0" applyNumberFormat="1" applyFont="1" applyFill="1" applyBorder="1" applyAlignment="1">
      <alignment horizontal="center" vertical="center" wrapText="1"/>
    </xf>
    <xf numFmtId="0" fontId="3" fillId="0" borderId="1" xfId="24" applyFont="1" applyBorder="1" applyAlignment="1">
      <alignment horizontal="center" vertical="center" wrapText="1"/>
      <protection/>
    </xf>
    <xf numFmtId="0" fontId="4" fillId="3" borderId="1" xfId="17" applyFont="1" applyFill="1" applyBorder="1" applyAlignment="1">
      <alignment horizontal="center" vertical="center" wrapText="1"/>
      <protection/>
    </xf>
    <xf numFmtId="185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4" fillId="3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85" fontId="7" fillId="0" borderId="1" xfId="0" applyNumberFormat="1" applyFont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/>
    </xf>
    <xf numFmtId="185" fontId="7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185" fontId="6" fillId="0" borderId="1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 wrapText="1"/>
    </xf>
    <xf numFmtId="0" fontId="3" fillId="0" borderId="1" xfId="21" applyFont="1" applyBorder="1" applyAlignment="1">
      <alignment horizontal="center" vertical="center" wrapText="1"/>
      <protection/>
    </xf>
    <xf numFmtId="185" fontId="3" fillId="0" borderId="1" xfId="21" applyNumberFormat="1" applyFont="1" applyBorder="1" applyAlignment="1">
      <alignment horizontal="center" vertical="center" wrapText="1"/>
      <protection/>
    </xf>
    <xf numFmtId="0" fontId="3" fillId="0" borderId="1" xfId="19" applyFont="1" applyBorder="1" applyAlignment="1">
      <alignment horizontal="center" vertical="center" wrapText="1"/>
      <protection/>
    </xf>
    <xf numFmtId="185" fontId="3" fillId="0" borderId="1" xfId="19" applyNumberFormat="1" applyFont="1" applyBorder="1" applyAlignment="1">
      <alignment horizontal="center" vertical="center" wrapText="1"/>
      <protection/>
    </xf>
    <xf numFmtId="185" fontId="3" fillId="0" borderId="1" xfId="23" applyNumberFormat="1" applyFont="1" applyBorder="1" applyAlignment="1">
      <alignment horizontal="center" vertical="center" wrapText="1"/>
      <protection/>
    </xf>
    <xf numFmtId="0" fontId="4" fillId="3" borderId="1" xfId="23" applyFont="1" applyFill="1" applyBorder="1" applyAlignment="1">
      <alignment horizontal="center" vertical="center" wrapText="1"/>
      <protection/>
    </xf>
    <xf numFmtId="185" fontId="4" fillId="3" borderId="1" xfId="23" applyNumberFormat="1" applyFont="1" applyFill="1" applyBorder="1" applyAlignment="1">
      <alignment horizontal="center" vertical="center" wrapText="1"/>
      <protection/>
    </xf>
    <xf numFmtId="0" fontId="13" fillId="0" borderId="1" xfId="0" applyFont="1" applyBorder="1" applyAlignment="1">
      <alignment horizontal="center" vertical="center"/>
    </xf>
    <xf numFmtId="185" fontId="14" fillId="0" borderId="1" xfId="0" applyNumberFormat="1" applyBorder="1" applyAlignment="1">
      <alignment horizontal="center" vertical="center"/>
    </xf>
    <xf numFmtId="0" fontId="3" fillId="0" borderId="1" xfId="17" applyFont="1" applyBorder="1" applyAlignment="1">
      <alignment horizontal="center" vertical="center"/>
      <protection/>
    </xf>
    <xf numFmtId="185" fontId="3" fillId="0" borderId="1" xfId="17" applyNumberFormat="1" applyFont="1" applyBorder="1" applyAlignment="1">
      <alignment horizontal="center" vertical="center"/>
      <protection/>
    </xf>
    <xf numFmtId="0" fontId="2" fillId="0" borderId="1" xfId="17" applyFont="1" applyBorder="1" applyAlignment="1">
      <alignment horizontal="center" vertical="center"/>
      <protection/>
    </xf>
    <xf numFmtId="185" fontId="0" fillId="0" borderId="1" xfId="17" applyNumberFormat="1" applyBorder="1" applyAlignment="1">
      <alignment horizontal="center" vertical="center"/>
      <protection/>
    </xf>
    <xf numFmtId="0" fontId="4" fillId="3" borderId="1" xfId="17" applyFont="1" applyFill="1" applyBorder="1" applyAlignment="1">
      <alignment horizontal="center" vertical="center"/>
      <protection/>
    </xf>
    <xf numFmtId="185" fontId="5" fillId="3" borderId="1" xfId="0" applyNumberFormat="1" applyFont="1" applyFill="1" applyBorder="1" applyAlignment="1">
      <alignment horizontal="center" vertical="center"/>
    </xf>
    <xf numFmtId="185" fontId="3" fillId="0" borderId="1" xfId="24" applyNumberFormat="1" applyFont="1" applyBorder="1" applyAlignment="1">
      <alignment horizontal="center" vertical="center"/>
      <protection/>
    </xf>
    <xf numFmtId="185" fontId="2" fillId="0" borderId="1" xfId="17" applyNumberFormat="1" applyFont="1" applyBorder="1" applyAlignment="1">
      <alignment horizontal="center" vertical="center"/>
      <protection/>
    </xf>
    <xf numFmtId="0" fontId="3" fillId="0" borderId="1" xfId="18" applyFont="1" applyBorder="1" applyAlignment="1">
      <alignment horizontal="left" vertical="center" wrapText="1"/>
      <protection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1" xfId="19" applyFont="1" applyBorder="1" applyAlignment="1">
      <alignment horizontal="left" vertical="center"/>
      <protection/>
    </xf>
    <xf numFmtId="0" fontId="3" fillId="0" borderId="1" xfId="0" applyFont="1" applyBorder="1" applyAlignment="1">
      <alignment horizontal="left" vertical="center" shrinkToFit="1"/>
    </xf>
    <xf numFmtId="0" fontId="6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2" fillId="0" borderId="1" xfId="19" applyFont="1" applyBorder="1" applyAlignment="1">
      <alignment horizontal="left" vertical="center"/>
      <protection/>
    </xf>
    <xf numFmtId="0" fontId="2" fillId="0" borderId="1" xfId="0" applyFont="1" applyBorder="1" applyAlignment="1">
      <alignment horizontal="left" vertical="center" wrapText="1"/>
    </xf>
    <xf numFmtId="0" fontId="1" fillId="0" borderId="1" xfId="24" applyFont="1" applyBorder="1" applyAlignment="1">
      <alignment horizontal="left" vertical="center" wrapText="1"/>
      <protection/>
    </xf>
    <xf numFmtId="0" fontId="3" fillId="0" borderId="1" xfId="17" applyFont="1" applyBorder="1" applyAlignment="1">
      <alignment horizontal="left" vertical="center"/>
      <protection/>
    </xf>
    <xf numFmtId="0" fontId="3" fillId="0" borderId="1" xfId="17" applyFont="1" applyBorder="1" applyAlignment="1">
      <alignment horizontal="left" vertical="center" wrapText="1"/>
      <protection/>
    </xf>
    <xf numFmtId="0" fontId="1" fillId="0" borderId="1" xfId="0" applyNumberFormat="1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 wrapText="1"/>
    </xf>
    <xf numFmtId="0" fontId="3" fillId="0" borderId="1" xfId="19" applyFont="1" applyBorder="1" applyAlignment="1">
      <alignment horizontal="left" vertical="center" wrapText="1"/>
      <protection/>
    </xf>
    <xf numFmtId="0" fontId="3" fillId="0" borderId="1" xfId="23" applyFont="1" applyBorder="1" applyAlignment="1">
      <alignment horizontal="left" vertical="center" wrapText="1"/>
      <protection/>
    </xf>
    <xf numFmtId="0" fontId="11" fillId="0" borderId="1" xfId="18" applyFont="1" applyBorder="1" applyAlignment="1">
      <alignment horizontal="left" vertical="center" wrapText="1"/>
      <protection/>
    </xf>
    <xf numFmtId="0" fontId="3" fillId="0" borderId="1" xfId="24" applyFont="1" applyFill="1" applyBorder="1" applyAlignment="1">
      <alignment horizontal="left" vertical="center" wrapText="1"/>
      <protection/>
    </xf>
    <xf numFmtId="0" fontId="1" fillId="0" borderId="1" xfId="0" applyFont="1" applyBorder="1" applyAlignment="1">
      <alignment horizontal="center" vertical="center" wrapText="1"/>
    </xf>
    <xf numFmtId="185" fontId="1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/>
    </xf>
    <xf numFmtId="0" fontId="15" fillId="0" borderId="1" xfId="0" applyFont="1" applyBorder="1" applyAlignment="1">
      <alignment horizontal="center"/>
    </xf>
    <xf numFmtId="0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185" fontId="3" fillId="3" borderId="1" xfId="0" applyNumberFormat="1" applyFont="1" applyFill="1" applyBorder="1" applyAlignment="1">
      <alignment horizontal="center" vertical="center" wrapText="1"/>
    </xf>
    <xf numFmtId="187" fontId="3" fillId="0" borderId="1" xfId="0" applyNumberFormat="1" applyFont="1" applyBorder="1" applyAlignment="1">
      <alignment horizontal="center" vertical="center" wrapText="1"/>
    </xf>
    <xf numFmtId="187" fontId="3" fillId="0" borderId="1" xfId="0" applyNumberFormat="1" applyFont="1" applyBorder="1" applyAlignment="1">
      <alignment horizontal="center" vertical="center"/>
    </xf>
    <xf numFmtId="187" fontId="4" fillId="2" borderId="1" xfId="0" applyNumberFormat="1" applyFont="1" applyFill="1" applyBorder="1" applyAlignment="1">
      <alignment horizontal="center" vertical="center"/>
    </xf>
    <xf numFmtId="187" fontId="4" fillId="3" borderId="1" xfId="0" applyNumberFormat="1" applyFont="1" applyFill="1" applyBorder="1" applyAlignment="1">
      <alignment horizontal="center" vertical="center"/>
    </xf>
    <xf numFmtId="187" fontId="4" fillId="0" borderId="1" xfId="0" applyNumberFormat="1" applyFont="1" applyFill="1" applyBorder="1" applyAlignment="1">
      <alignment horizontal="center" vertical="center"/>
    </xf>
    <xf numFmtId="187" fontId="3" fillId="3" borderId="1" xfId="0" applyNumberFormat="1" applyFont="1" applyFill="1" applyBorder="1" applyAlignment="1">
      <alignment horizontal="center" vertical="center"/>
    </xf>
    <xf numFmtId="187" fontId="4" fillId="3" borderId="1" xfId="0" applyNumberFormat="1" applyFont="1" applyFill="1" applyBorder="1" applyAlignment="1">
      <alignment horizontal="center" vertical="center" wrapText="1"/>
    </xf>
    <xf numFmtId="187" fontId="4" fillId="2" borderId="1" xfId="18" applyNumberFormat="1" applyFont="1" applyFill="1" applyBorder="1" applyAlignment="1">
      <alignment horizontal="center" vertical="center" wrapText="1"/>
      <protection/>
    </xf>
    <xf numFmtId="187" fontId="4" fillId="2" borderId="1" xfId="0" applyNumberFormat="1" applyFont="1" applyFill="1" applyBorder="1" applyAlignment="1">
      <alignment horizontal="center" vertical="center" wrapText="1"/>
    </xf>
    <xf numFmtId="187" fontId="5" fillId="3" borderId="1" xfId="0" applyNumberFormat="1" applyFont="1" applyFill="1" applyBorder="1" applyAlignment="1">
      <alignment horizontal="center" vertical="center"/>
    </xf>
    <xf numFmtId="187" fontId="4" fillId="3" borderId="1" xfId="17" applyNumberFormat="1" applyFont="1" applyFill="1" applyBorder="1" applyAlignment="1">
      <alignment horizontal="center" vertical="center"/>
      <protection/>
    </xf>
    <xf numFmtId="187" fontId="4" fillId="3" borderId="1" xfId="17" applyNumberFormat="1" applyFont="1" applyFill="1" applyBorder="1" applyAlignment="1">
      <alignment horizontal="center" vertical="center" wrapText="1"/>
      <protection/>
    </xf>
    <xf numFmtId="187" fontId="9" fillId="2" borderId="1" xfId="0" applyNumberFormat="1" applyFont="1" applyFill="1" applyBorder="1" applyAlignment="1">
      <alignment horizontal="center" vertical="center"/>
    </xf>
    <xf numFmtId="187" fontId="9" fillId="3" borderId="1" xfId="0" applyNumberFormat="1" applyFont="1" applyFill="1" applyBorder="1" applyAlignment="1">
      <alignment horizontal="center" vertical="center"/>
    </xf>
    <xf numFmtId="187" fontId="9" fillId="3" borderId="2" xfId="0" applyNumberFormat="1" applyFont="1" applyFill="1" applyBorder="1" applyAlignment="1">
      <alignment horizontal="center" vertical="center" wrapText="1"/>
    </xf>
    <xf numFmtId="187" fontId="10" fillId="3" borderId="1" xfId="0" applyNumberFormat="1" applyFont="1" applyFill="1" applyBorder="1" applyAlignment="1">
      <alignment horizontal="center" vertical="center"/>
    </xf>
    <xf numFmtId="187" fontId="3" fillId="3" borderId="1" xfId="0" applyNumberFormat="1" applyFont="1" applyFill="1" applyBorder="1" applyAlignment="1">
      <alignment horizontal="center" vertical="center" wrapText="1"/>
    </xf>
    <xf numFmtId="187" fontId="4" fillId="3" borderId="1" xfId="23" applyNumberFormat="1" applyFont="1" applyFill="1" applyBorder="1" applyAlignment="1">
      <alignment horizontal="center" vertical="center" wrapText="1"/>
      <protection/>
    </xf>
    <xf numFmtId="0" fontId="1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" xfId="17" applyNumberFormat="1" applyFont="1" applyBorder="1" applyAlignment="1" applyProtection="1">
      <alignment horizontal="center" vertical="center" wrapText="1"/>
      <protection/>
    </xf>
    <xf numFmtId="0" fontId="7" fillId="0" borderId="0" xfId="0" applyFont="1" applyAlignment="1">
      <alignment horizontal="center" vertical="center"/>
    </xf>
    <xf numFmtId="0" fontId="7" fillId="0" borderId="1" xfId="17" applyFont="1" applyBorder="1" applyAlignment="1" applyProtection="1">
      <alignment horizontal="center" vertical="center" wrapText="1"/>
      <protection/>
    </xf>
    <xf numFmtId="0" fontId="9" fillId="0" borderId="1" xfId="17" applyNumberFormat="1" applyFont="1" applyBorder="1" applyAlignment="1" applyProtection="1">
      <alignment horizontal="center" vertical="center" wrapText="1"/>
      <protection/>
    </xf>
    <xf numFmtId="0" fontId="9" fillId="4" borderId="1" xfId="17" applyFont="1" applyFill="1" applyBorder="1" applyAlignment="1">
      <alignment horizontal="left" vertical="center" wrapText="1"/>
      <protection/>
    </xf>
    <xf numFmtId="185" fontId="9" fillId="4" borderId="1" xfId="17" applyNumberFormat="1" applyFont="1" applyFill="1" applyBorder="1" applyAlignment="1">
      <alignment horizontal="center" vertical="center" wrapText="1"/>
      <protection/>
    </xf>
    <xf numFmtId="185" fontId="7" fillId="4" borderId="1" xfId="17" applyNumberFormat="1" applyFont="1" applyFill="1" applyBorder="1" applyAlignment="1">
      <alignment horizontal="center" vertical="center" wrapText="1"/>
      <protection/>
    </xf>
    <xf numFmtId="0" fontId="9" fillId="0" borderId="0" xfId="0" applyFont="1" applyAlignment="1">
      <alignment horizontal="center" vertical="center"/>
    </xf>
    <xf numFmtId="49" fontId="7" fillId="4" borderId="1" xfId="17" applyNumberFormat="1" applyFont="1" applyFill="1" applyBorder="1" applyAlignment="1">
      <alignment horizontal="center" vertical="center" wrapText="1"/>
      <protection/>
    </xf>
    <xf numFmtId="0" fontId="9" fillId="4" borderId="1" xfId="17" applyFont="1" applyFill="1" applyBorder="1" applyAlignment="1">
      <alignment horizontal="center" vertical="center" wrapText="1"/>
      <protection/>
    </xf>
    <xf numFmtId="49" fontId="9" fillId="4" borderId="1" xfId="17" applyNumberFormat="1" applyFont="1" applyFill="1" applyBorder="1" applyAlignment="1">
      <alignment horizontal="center" vertical="center" wrapText="1"/>
      <protection/>
    </xf>
    <xf numFmtId="185" fontId="9" fillId="4" borderId="1" xfId="17" applyNumberFormat="1" applyFont="1" applyFill="1" applyBorder="1" applyAlignment="1">
      <alignment horizontal="center" vertical="center"/>
      <protection/>
    </xf>
    <xf numFmtId="0" fontId="9" fillId="2" borderId="1" xfId="17" applyFont="1" applyFill="1" applyBorder="1" applyAlignment="1">
      <alignment horizontal="left" vertical="center" wrapText="1"/>
      <protection/>
    </xf>
    <xf numFmtId="0" fontId="9" fillId="2" borderId="1" xfId="17" applyNumberFormat="1" applyFont="1" applyFill="1" applyBorder="1" applyAlignment="1">
      <alignment horizontal="center" vertical="center" wrapText="1"/>
      <protection/>
    </xf>
    <xf numFmtId="185" fontId="9" fillId="2" borderId="1" xfId="17" applyNumberFormat="1" applyFont="1" applyFill="1" applyBorder="1" applyAlignment="1">
      <alignment horizontal="center" vertical="center" wrapText="1"/>
      <protection/>
    </xf>
    <xf numFmtId="0" fontId="7" fillId="0" borderId="1" xfId="17" applyFont="1" applyBorder="1" applyAlignment="1">
      <alignment horizontal="center" vertical="center" wrapText="1"/>
      <protection/>
    </xf>
    <xf numFmtId="0" fontId="7" fillId="0" borderId="1" xfId="17" applyNumberFormat="1" applyFont="1" applyBorder="1" applyAlignment="1">
      <alignment horizontal="center" vertical="center" wrapText="1"/>
      <protection/>
    </xf>
    <xf numFmtId="0" fontId="7" fillId="0" borderId="1" xfId="17" applyNumberFormat="1" applyFont="1" applyBorder="1" applyAlignment="1">
      <alignment horizontal="center" vertical="center"/>
      <protection/>
    </xf>
    <xf numFmtId="185" fontId="7" fillId="0" borderId="1" xfId="17" applyNumberFormat="1" applyFont="1" applyBorder="1" applyAlignment="1">
      <alignment horizontal="center" vertical="center"/>
      <protection/>
    </xf>
    <xf numFmtId="0" fontId="9" fillId="2" borderId="1" xfId="17" applyFont="1" applyFill="1" applyBorder="1" applyAlignment="1">
      <alignment horizontal="left" vertical="center"/>
      <protection/>
    </xf>
    <xf numFmtId="0" fontId="9" fillId="2" borderId="1" xfId="17" applyNumberFormat="1" applyFont="1" applyFill="1" applyBorder="1" applyAlignment="1">
      <alignment horizontal="center" vertical="center"/>
      <protection/>
    </xf>
    <xf numFmtId="0" fontId="7" fillId="2" borderId="1" xfId="17" applyNumberFormat="1" applyFont="1" applyFill="1" applyBorder="1" applyAlignment="1">
      <alignment horizontal="center" vertical="center"/>
      <protection/>
    </xf>
    <xf numFmtId="0" fontId="9" fillId="4" borderId="1" xfId="17" applyFont="1" applyFill="1" applyBorder="1" applyAlignment="1">
      <alignment horizontal="center" vertical="center"/>
      <protection/>
    </xf>
    <xf numFmtId="0" fontId="7" fillId="4" borderId="1" xfId="17" applyNumberFormat="1" applyFont="1" applyFill="1" applyBorder="1" applyAlignment="1">
      <alignment horizontal="center" vertical="center"/>
      <protection/>
    </xf>
    <xf numFmtId="0" fontId="9" fillId="0" borderId="0" xfId="0" applyFont="1" applyFill="1" applyAlignment="1">
      <alignment horizontal="center" vertical="center"/>
    </xf>
    <xf numFmtId="0" fontId="7" fillId="3" borderId="1" xfId="17" applyNumberFormat="1" applyFont="1" applyFill="1" applyBorder="1" applyAlignment="1">
      <alignment horizontal="center" vertical="center"/>
      <protection/>
    </xf>
    <xf numFmtId="0" fontId="3" fillId="4" borderId="1" xfId="0" applyFont="1" applyFill="1" applyBorder="1" applyAlignment="1">
      <alignment horizontal="center" vertical="center"/>
    </xf>
    <xf numFmtId="185" fontId="3" fillId="4" borderId="1" xfId="0" applyNumberFormat="1" applyFont="1" applyFill="1" applyBorder="1" applyAlignment="1">
      <alignment horizontal="center" vertical="center"/>
    </xf>
    <xf numFmtId="185" fontId="7" fillId="4" borderId="1" xfId="17" applyNumberFormat="1" applyFont="1" applyFill="1" applyBorder="1" applyAlignment="1">
      <alignment horizontal="center" vertical="center"/>
      <protection/>
    </xf>
    <xf numFmtId="0" fontId="9" fillId="0" borderId="0" xfId="19" applyFont="1" applyAlignment="1">
      <alignment horizontal="center" vertical="center"/>
      <protection/>
    </xf>
    <xf numFmtId="0" fontId="9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4" fillId="4" borderId="1" xfId="17" applyFont="1" applyFill="1" applyBorder="1" applyAlignment="1">
      <alignment horizontal="center" vertical="center"/>
      <protection/>
    </xf>
    <xf numFmtId="0" fontId="3" fillId="4" borderId="1" xfId="17" applyFont="1" applyFill="1" applyBorder="1" applyAlignment="1">
      <alignment horizontal="center" vertical="center"/>
      <protection/>
    </xf>
    <xf numFmtId="185" fontId="3" fillId="4" borderId="1" xfId="17" applyNumberFormat="1" applyFont="1" applyFill="1" applyBorder="1" applyAlignment="1">
      <alignment horizontal="center" vertical="center"/>
      <protection/>
    </xf>
    <xf numFmtId="0" fontId="4" fillId="4" borderId="1" xfId="20" applyFont="1" applyFill="1" applyBorder="1" applyAlignment="1">
      <alignment horizontal="center" vertical="center"/>
      <protection/>
    </xf>
    <xf numFmtId="0" fontId="3" fillId="4" borderId="1" xfId="20" applyFont="1" applyFill="1" applyBorder="1" applyAlignment="1">
      <alignment horizontal="center" vertical="center"/>
      <protection/>
    </xf>
    <xf numFmtId="0" fontId="9" fillId="2" borderId="1" xfId="0" applyFont="1" applyFill="1" applyBorder="1" applyAlignment="1">
      <alignment horizontal="left" vertical="center"/>
    </xf>
    <xf numFmtId="49" fontId="9" fillId="2" borderId="1" xfId="0" applyNumberFormat="1" applyFont="1" applyFill="1" applyBorder="1" applyAlignment="1">
      <alignment horizontal="center" vertical="center"/>
    </xf>
    <xf numFmtId="49" fontId="9" fillId="2" borderId="1" xfId="17" applyNumberFormat="1" applyFont="1" applyFill="1" applyBorder="1" applyAlignment="1">
      <alignment horizontal="center" vertical="center"/>
      <protection/>
    </xf>
    <xf numFmtId="187" fontId="7" fillId="2" borderId="1" xfId="0" applyNumberFormat="1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185" fontId="7" fillId="4" borderId="1" xfId="0" applyNumberFormat="1" applyFont="1" applyFill="1" applyBorder="1" applyAlignment="1">
      <alignment horizontal="center" vertical="center"/>
    </xf>
    <xf numFmtId="49" fontId="7" fillId="3" borderId="1" xfId="0" applyNumberFormat="1" applyFont="1" applyFill="1" applyBorder="1" applyAlignment="1">
      <alignment horizontal="center" vertical="center"/>
    </xf>
    <xf numFmtId="49" fontId="7" fillId="4" borderId="1" xfId="0" applyNumberFormat="1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 wrapText="1"/>
    </xf>
    <xf numFmtId="185" fontId="7" fillId="2" borderId="1" xfId="0" applyNumberFormat="1" applyFont="1" applyFill="1" applyBorder="1" applyAlignment="1">
      <alignment horizontal="center" vertical="center" wrapText="1"/>
    </xf>
    <xf numFmtId="0" fontId="9" fillId="4" borderId="0" xfId="0" applyFont="1" applyFill="1" applyAlignment="1">
      <alignment horizontal="center" vertical="center"/>
    </xf>
    <xf numFmtId="185" fontId="7" fillId="4" borderId="1" xfId="0" applyNumberFormat="1" applyFont="1" applyFill="1" applyBorder="1" applyAlignment="1">
      <alignment horizontal="center" vertical="center" wrapText="1"/>
    </xf>
    <xf numFmtId="0" fontId="7" fillId="3" borderId="1" xfId="0" applyNumberFormat="1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187" fontId="7" fillId="3" borderId="1" xfId="0" applyNumberFormat="1" applyFont="1" applyFill="1" applyBorder="1" applyAlignment="1">
      <alignment horizontal="center" vertical="center"/>
    </xf>
    <xf numFmtId="0" fontId="9" fillId="4" borderId="1" xfId="0" applyNumberFormat="1" applyFont="1" applyFill="1" applyBorder="1" applyAlignment="1" applyProtection="1">
      <alignment horizontal="center" vertical="center"/>
      <protection/>
    </xf>
    <xf numFmtId="0" fontId="7" fillId="4" borderId="1" xfId="0" applyNumberFormat="1" applyFont="1" applyFill="1" applyBorder="1" applyAlignment="1" applyProtection="1">
      <alignment horizontal="center" vertical="center"/>
      <protection/>
    </xf>
    <xf numFmtId="185" fontId="7" fillId="4" borderId="1" xfId="0" applyNumberFormat="1" applyFont="1" applyFill="1" applyBorder="1" applyAlignment="1" applyProtection="1">
      <alignment horizontal="center" vertical="center"/>
      <protection/>
    </xf>
    <xf numFmtId="187" fontId="7" fillId="4" borderId="1" xfId="0" applyNumberFormat="1" applyFont="1" applyFill="1" applyBorder="1" applyAlignment="1">
      <alignment horizontal="center" vertical="center"/>
    </xf>
    <xf numFmtId="0" fontId="7" fillId="4" borderId="1" xfId="17" applyFont="1" applyFill="1" applyBorder="1" applyAlignment="1">
      <alignment horizontal="center" vertical="center"/>
      <protection/>
    </xf>
    <xf numFmtId="0" fontId="9" fillId="2" borderId="1" xfId="0" applyNumberFormat="1" applyFont="1" applyFill="1" applyBorder="1" applyAlignment="1">
      <alignment horizontal="center" vertical="center"/>
    </xf>
    <xf numFmtId="0" fontId="7" fillId="2" borderId="1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4" fillId="2" borderId="1" xfId="18" applyFont="1" applyFill="1" applyBorder="1" applyAlignment="1">
      <alignment horizontal="left" vertical="center" wrapText="1"/>
      <protection/>
    </xf>
    <xf numFmtId="185" fontId="3" fillId="2" borderId="1" xfId="18" applyNumberFormat="1" applyFont="1" applyFill="1" applyBorder="1" applyAlignment="1">
      <alignment horizontal="center" vertical="center" wrapText="1"/>
      <protection/>
    </xf>
    <xf numFmtId="0" fontId="4" fillId="4" borderId="1" xfId="18" applyFont="1" applyFill="1" applyBorder="1" applyAlignment="1">
      <alignment horizontal="center" vertical="center" wrapText="1"/>
      <protection/>
    </xf>
    <xf numFmtId="0" fontId="3" fillId="4" borderId="1" xfId="18" applyFont="1" applyFill="1" applyBorder="1" applyAlignment="1">
      <alignment horizontal="center" vertical="center" wrapText="1"/>
      <protection/>
    </xf>
    <xf numFmtId="0" fontId="3" fillId="3" borderId="1" xfId="18" applyFont="1" applyFill="1" applyBorder="1" applyAlignment="1">
      <alignment horizontal="center" vertical="center" wrapText="1"/>
      <protection/>
    </xf>
    <xf numFmtId="185" fontId="3" fillId="4" borderId="1" xfId="18" applyNumberFormat="1" applyFont="1" applyFill="1" applyBorder="1" applyAlignment="1">
      <alignment horizontal="center" vertical="center" wrapText="1"/>
      <protection/>
    </xf>
    <xf numFmtId="0" fontId="3" fillId="4" borderId="1" xfId="17" applyFont="1" applyFill="1" applyBorder="1" applyAlignment="1">
      <alignment horizontal="center" vertical="center" wrapText="1"/>
      <protection/>
    </xf>
    <xf numFmtId="185" fontId="3" fillId="4" borderId="1" xfId="17" applyNumberFormat="1" applyFont="1" applyFill="1" applyBorder="1" applyAlignment="1">
      <alignment horizontal="center" vertical="center" wrapText="1"/>
      <protection/>
    </xf>
    <xf numFmtId="0" fontId="3" fillId="4" borderId="1" xfId="0" applyNumberFormat="1" applyFont="1" applyFill="1" applyBorder="1" applyAlignment="1">
      <alignment horizontal="center" vertical="center" wrapText="1"/>
    </xf>
    <xf numFmtId="185" fontId="3" fillId="4" borderId="1" xfId="0" applyNumberFormat="1" applyFont="1" applyFill="1" applyBorder="1" applyAlignment="1">
      <alignment horizontal="center" vertical="center" wrapText="1"/>
    </xf>
    <xf numFmtId="0" fontId="4" fillId="4" borderId="1" xfId="22" applyFont="1" applyFill="1" applyBorder="1" applyAlignment="1">
      <alignment horizontal="center" vertical="center" wrapText="1"/>
      <protection/>
    </xf>
    <xf numFmtId="0" fontId="3" fillId="4" borderId="1" xfId="22" applyFont="1" applyFill="1" applyBorder="1" applyAlignment="1">
      <alignment horizontal="center" vertical="center" wrapText="1"/>
      <protection/>
    </xf>
    <xf numFmtId="185" fontId="3" fillId="2" borderId="1" xfId="0" applyNumberFormat="1" applyFont="1" applyFill="1" applyBorder="1" applyAlignment="1">
      <alignment horizontal="center" vertical="center"/>
    </xf>
    <xf numFmtId="0" fontId="3" fillId="4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185" fontId="3" fillId="3" borderId="1" xfId="0" applyNumberFormat="1" applyFont="1" applyFill="1" applyBorder="1" applyAlignment="1">
      <alignment horizontal="center" vertical="center"/>
    </xf>
    <xf numFmtId="0" fontId="7" fillId="0" borderId="0" xfId="0" applyNumberFormat="1" applyFont="1" applyAlignment="1">
      <alignment horizontal="center" vertical="center"/>
    </xf>
    <xf numFmtId="0" fontId="12" fillId="0" borderId="0" xfId="18" applyFont="1" applyBorder="1" applyAlignment="1">
      <alignment horizontal="center" vertical="center" wrapText="1"/>
      <protection/>
    </xf>
    <xf numFmtId="0" fontId="3" fillId="0" borderId="5" xfId="18" applyFont="1" applyBorder="1" applyAlignment="1">
      <alignment horizontal="center" vertical="center" wrapText="1"/>
      <protection/>
    </xf>
    <xf numFmtId="0" fontId="3" fillId="0" borderId="4" xfId="18" applyFont="1" applyBorder="1" applyAlignment="1">
      <alignment horizontal="center" vertical="center" wrapText="1"/>
      <protection/>
    </xf>
    <xf numFmtId="187" fontId="3" fillId="0" borderId="3" xfId="0" applyNumberFormat="1" applyFont="1" applyBorder="1" applyAlignment="1">
      <alignment horizontal="center" vertical="center" wrapText="1"/>
    </xf>
    <xf numFmtId="187" fontId="3" fillId="0" borderId="6" xfId="0" applyNumberFormat="1" applyFont="1" applyBorder="1" applyAlignment="1">
      <alignment horizontal="center" vertical="center" wrapText="1"/>
    </xf>
    <xf numFmtId="187" fontId="3" fillId="0" borderId="7" xfId="0" applyNumberFormat="1" applyFont="1" applyBorder="1" applyAlignment="1">
      <alignment horizontal="center" vertical="center" wrapText="1"/>
    </xf>
    <xf numFmtId="0" fontId="12" fillId="0" borderId="0" xfId="18" applyFont="1" applyBorder="1" applyAlignment="1">
      <alignment horizontal="center" vertical="center" wrapText="1"/>
      <protection/>
    </xf>
    <xf numFmtId="0" fontId="19" fillId="0" borderId="0" xfId="18" applyFont="1" applyBorder="1" applyAlignment="1">
      <alignment horizontal="center" vertical="center" wrapText="1"/>
      <protection/>
    </xf>
    <xf numFmtId="0" fontId="3" fillId="0" borderId="1" xfId="18" applyFont="1" applyBorder="1" applyAlignment="1">
      <alignment horizontal="center" vertical="center" wrapText="1"/>
      <protection/>
    </xf>
    <xf numFmtId="0" fontId="16" fillId="0" borderId="2" xfId="17" applyFont="1" applyBorder="1" applyAlignment="1" applyProtection="1">
      <alignment horizontal="center" vertical="center" wrapText="1"/>
      <protection/>
    </xf>
    <xf numFmtId="0" fontId="16" fillId="0" borderId="8" xfId="17" applyFont="1" applyBorder="1" applyAlignment="1" applyProtection="1">
      <alignment horizontal="center" vertical="center" wrapText="1"/>
      <protection/>
    </xf>
    <xf numFmtId="0" fontId="16" fillId="0" borderId="9" xfId="17" applyFont="1" applyBorder="1" applyAlignment="1" applyProtection="1">
      <alignment horizontal="center" vertical="center" wrapText="1"/>
      <protection/>
    </xf>
    <xf numFmtId="0" fontId="18" fillId="0" borderId="10" xfId="0" applyFont="1" applyBorder="1" applyAlignment="1" applyProtection="1">
      <alignment horizontal="center" vertical="center"/>
      <protection/>
    </xf>
    <xf numFmtId="0" fontId="18" fillId="0" borderId="11" xfId="0" applyFont="1" applyBorder="1" applyAlignment="1" applyProtection="1">
      <alignment horizontal="center" vertical="center"/>
      <protection/>
    </xf>
    <xf numFmtId="0" fontId="18" fillId="0" borderId="12" xfId="0" applyFont="1" applyBorder="1" applyAlignment="1" applyProtection="1">
      <alignment horizontal="center" vertical="center"/>
      <protection/>
    </xf>
    <xf numFmtId="0" fontId="7" fillId="0" borderId="4" xfId="17" applyFont="1" applyBorder="1" applyAlignment="1" applyProtection="1">
      <alignment horizontal="center" vertical="center" wrapText="1"/>
      <protection/>
    </xf>
    <xf numFmtId="0" fontId="7" fillId="0" borderId="1" xfId="17" applyFont="1" applyBorder="1" applyAlignment="1" applyProtection="1">
      <alignment horizontal="center" vertical="center" wrapText="1"/>
      <protection/>
    </xf>
    <xf numFmtId="0" fontId="7" fillId="0" borderId="13" xfId="17" applyNumberFormat="1" applyFont="1" applyBorder="1" applyAlignment="1" applyProtection="1">
      <alignment horizontal="center" vertical="center" wrapText="1"/>
      <protection/>
    </xf>
    <xf numFmtId="0" fontId="7" fillId="0" borderId="4" xfId="17" applyNumberFormat="1" applyFont="1" applyBorder="1" applyAlignment="1" applyProtection="1">
      <alignment horizontal="center" vertical="center" wrapText="1"/>
      <protection/>
    </xf>
    <xf numFmtId="0" fontId="7" fillId="0" borderId="1" xfId="17" applyNumberFormat="1" applyFont="1" applyBorder="1" applyAlignment="1" applyProtection="1">
      <alignment horizontal="center" vertical="center" wrapText="1"/>
      <protection/>
    </xf>
    <xf numFmtId="0" fontId="14" fillId="0" borderId="1" xfId="0" applyBorder="1" applyAlignment="1">
      <alignment horizontal="center" vertical="center" wrapText="1"/>
    </xf>
  </cellXfs>
  <cellStyles count="15">
    <cellStyle name="Normal" xfId="0"/>
    <cellStyle name="Percent" xfId="15"/>
    <cellStyle name="常规_2005年教育简明表" xfId="16"/>
    <cellStyle name="常规_Sheet1" xfId="17"/>
    <cellStyle name="常规_Sheet2" xfId="18"/>
    <cellStyle name="常规_Sheet3" xfId="19"/>
    <cellStyle name="常规_Sheet4" xfId="20"/>
    <cellStyle name="常规_Sheet5" xfId="21"/>
    <cellStyle name="常规_附件1" xfId="22"/>
    <cellStyle name="常规_附件3" xfId="23"/>
    <cellStyle name="常规_闽教财200927号附件" xfId="24"/>
    <cellStyle name="Currency" xfId="25"/>
    <cellStyle name="Currency [0]" xfId="26"/>
    <cellStyle name="Comma" xfId="27"/>
    <cellStyle name="Comma [0]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4"/>
  <sheetViews>
    <sheetView tabSelected="1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H12" sqref="H12"/>
    </sheetView>
  </sheetViews>
  <sheetFormatPr defaultColWidth="9.00390625" defaultRowHeight="18.75" customHeight="1"/>
  <cols>
    <col min="1" max="1" width="15.75390625" style="2" customWidth="1"/>
    <col min="2" max="2" width="6.625" style="2" customWidth="1"/>
    <col min="3" max="3" width="7.625" style="2" customWidth="1"/>
    <col min="4" max="5" width="5.125" style="2" customWidth="1"/>
    <col min="6" max="6" width="6.25390625" style="2" customWidth="1"/>
    <col min="7" max="7" width="5.625" style="2" customWidth="1"/>
    <col min="8" max="9" width="5.00390625" style="2" customWidth="1"/>
    <col min="10" max="10" width="9.375" style="98" customWidth="1"/>
    <col min="11" max="12" width="8.75390625" style="98" customWidth="1"/>
    <col min="13" max="16384" width="9.00390625" style="2" customWidth="1"/>
  </cols>
  <sheetData>
    <row r="1" spans="1:12" s="59" customFormat="1" ht="43.5" customHeight="1">
      <c r="A1" s="210" t="s">
        <v>427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</row>
    <row r="2" spans="1:12" s="59" customFormat="1" ht="21.75" customHeight="1">
      <c r="A2" s="204"/>
      <c r="B2" s="204"/>
      <c r="C2" s="204"/>
      <c r="D2" s="204"/>
      <c r="E2" s="204"/>
      <c r="F2" s="204"/>
      <c r="G2" s="204"/>
      <c r="H2" s="204"/>
      <c r="I2" s="204"/>
      <c r="J2" s="204"/>
      <c r="K2" s="211" t="s">
        <v>428</v>
      </c>
      <c r="L2" s="211"/>
    </row>
    <row r="3" spans="1:12" ht="22.5" customHeight="1">
      <c r="A3" s="212" t="s">
        <v>172</v>
      </c>
      <c r="B3" s="212" t="s">
        <v>173</v>
      </c>
      <c r="C3" s="212"/>
      <c r="D3" s="212"/>
      <c r="E3" s="205" t="s">
        <v>423</v>
      </c>
      <c r="F3" s="212" t="s">
        <v>174</v>
      </c>
      <c r="G3" s="212"/>
      <c r="H3" s="212"/>
      <c r="I3" s="205" t="s">
        <v>423</v>
      </c>
      <c r="J3" s="207" t="s">
        <v>244</v>
      </c>
      <c r="K3" s="208"/>
      <c r="L3" s="209"/>
    </row>
    <row r="4" spans="1:12" ht="39" customHeight="1">
      <c r="A4" s="212"/>
      <c r="B4" s="5" t="s">
        <v>175</v>
      </c>
      <c r="C4" s="5" t="s">
        <v>176</v>
      </c>
      <c r="D4" s="5" t="s">
        <v>177</v>
      </c>
      <c r="E4" s="206"/>
      <c r="F4" s="5" t="s">
        <v>175</v>
      </c>
      <c r="G4" s="5" t="s">
        <v>178</v>
      </c>
      <c r="H4" s="5" t="s">
        <v>177</v>
      </c>
      <c r="I4" s="206"/>
      <c r="J4" s="98" t="s">
        <v>426</v>
      </c>
      <c r="K4" s="97" t="s">
        <v>264</v>
      </c>
      <c r="L4" s="97" t="s">
        <v>245</v>
      </c>
    </row>
    <row r="5" spans="1:12" ht="36.75" customHeight="1">
      <c r="A5" s="88" t="s">
        <v>429</v>
      </c>
      <c r="B5" s="19">
        <f>SUM(B6,B53,B88,B110,B137,B171,B203,B253)</f>
        <v>3891</v>
      </c>
      <c r="C5" s="19">
        <f>SUM(C6,C53,C88,C110,C137,C171,C203,C253)</f>
        <v>3556</v>
      </c>
      <c r="D5" s="19">
        <f>SUM(D6,D53,D88,D110,D137,D171,D203,D253)</f>
        <v>335</v>
      </c>
      <c r="E5" s="19" t="s">
        <v>424</v>
      </c>
      <c r="F5" s="19">
        <f>SUM(F6,F53,F88,F110,F137,F171,F203,F253)</f>
        <v>3433</v>
      </c>
      <c r="G5" s="19">
        <f>SUM(G6,G53,G88,G110,G137,G171,G203,G253)</f>
        <v>3049</v>
      </c>
      <c r="H5" s="19">
        <f>SUM(H6,H53,H88,H110,H137,H171,H203,H253)</f>
        <v>51</v>
      </c>
      <c r="I5" s="19" t="s">
        <v>425</v>
      </c>
      <c r="J5" s="19">
        <f>SUM(J6,J53,J88,J110,J137,J171,J203,J253)</f>
        <v>8205150</v>
      </c>
      <c r="K5" s="19">
        <f>SUM(K6,K53,K88,K110,K137,K171,K203,K253)</f>
        <v>6708270</v>
      </c>
      <c r="L5" s="19">
        <f>SUM(L6,L53,L88,L110,L137,L171,L203,L253)</f>
        <v>1496880</v>
      </c>
    </row>
    <row r="6" spans="1:12" s="27" customFormat="1" ht="18.75" customHeight="1">
      <c r="A6" s="20" t="s">
        <v>247</v>
      </c>
      <c r="B6" s="21">
        <v>492</v>
      </c>
      <c r="C6" s="21">
        <v>472</v>
      </c>
      <c r="D6" s="21">
        <f>D7+D24+D26+D29+D31+D36+D38+D40+D43+D45</f>
        <v>20</v>
      </c>
      <c r="E6" s="21"/>
      <c r="F6" s="21">
        <f>F7+F24+F26+F29+F31+F36+F38+F40+F43+F45</f>
        <v>240</v>
      </c>
      <c r="G6" s="21">
        <f>G7+G24+G26+G29+G31+G36+G38+G40+G43+G45</f>
        <v>240</v>
      </c>
      <c r="H6" s="21">
        <f>H7+H24+H26+H29+H31+H36+H38+H40+H43+H45</f>
        <v>0</v>
      </c>
      <c r="I6" s="21"/>
      <c r="J6" s="99">
        <v>804600</v>
      </c>
      <c r="K6" s="99">
        <v>551340</v>
      </c>
      <c r="L6" s="99">
        <v>253260</v>
      </c>
    </row>
    <row r="7" spans="1:12" s="27" customFormat="1" ht="18.75" customHeight="1">
      <c r="A7" s="24" t="s">
        <v>246</v>
      </c>
      <c r="B7" s="25">
        <f>SUM(B8:B23)</f>
        <v>169</v>
      </c>
      <c r="C7" s="25">
        <f>SUM(C8:C23)</f>
        <v>149</v>
      </c>
      <c r="D7" s="25">
        <f>SUM(D8:D23)</f>
        <v>20</v>
      </c>
      <c r="E7" s="25"/>
      <c r="F7" s="24">
        <f>SUM(F8:F19)</f>
        <v>0</v>
      </c>
      <c r="G7" s="24">
        <f>SUM(G8:G19)</f>
        <v>0</v>
      </c>
      <c r="H7" s="24">
        <f>SUM(H8:H19)</f>
        <v>0</v>
      </c>
      <c r="I7" s="24"/>
      <c r="J7" s="25">
        <f>SUM(J8:J23)</f>
        <v>177450</v>
      </c>
      <c r="K7" s="25">
        <f>SUM(K8:K23)</f>
        <v>35910</v>
      </c>
      <c r="L7" s="25">
        <f>SUM(L8:L23)</f>
        <v>141540</v>
      </c>
    </row>
    <row r="8" spans="1:12" s="27" customFormat="1" ht="18.75" customHeight="1">
      <c r="A8" s="72" t="s">
        <v>179</v>
      </c>
      <c r="B8" s="2">
        <v>2</v>
      </c>
      <c r="C8" s="6">
        <v>2</v>
      </c>
      <c r="D8" s="6"/>
      <c r="E8" s="6"/>
      <c r="F8" s="6"/>
      <c r="G8" s="6"/>
      <c r="H8" s="6"/>
      <c r="I8" s="6"/>
      <c r="J8" s="6">
        <f aca="true" t="shared" si="0" ref="J8:J23">(B8*2100+F8*2400)/2</f>
        <v>2100</v>
      </c>
      <c r="K8" s="6">
        <f aca="true" t="shared" si="1" ref="K8:K19">(C8*2100*0.2+F8*2400)/2</f>
        <v>420</v>
      </c>
      <c r="L8" s="6">
        <f aca="true" t="shared" si="2" ref="L8:L23">J8-K8</f>
        <v>1680</v>
      </c>
    </row>
    <row r="9" spans="1:12" s="27" customFormat="1" ht="18.75" customHeight="1">
      <c r="A9" s="70" t="s">
        <v>180</v>
      </c>
      <c r="B9" s="3">
        <v>5</v>
      </c>
      <c r="C9" s="6">
        <v>5</v>
      </c>
      <c r="D9" s="6"/>
      <c r="E9" s="6"/>
      <c r="F9" s="6"/>
      <c r="G9" s="6"/>
      <c r="H9" s="6"/>
      <c r="I9" s="6"/>
      <c r="J9" s="6">
        <f t="shared" si="0"/>
        <v>5250</v>
      </c>
      <c r="K9" s="6">
        <f t="shared" si="1"/>
        <v>1050</v>
      </c>
      <c r="L9" s="6">
        <f t="shared" si="2"/>
        <v>4200</v>
      </c>
    </row>
    <row r="10" spans="1:12" s="27" customFormat="1" ht="18.75" customHeight="1">
      <c r="A10" s="70" t="s">
        <v>181</v>
      </c>
      <c r="B10" s="3">
        <v>11</v>
      </c>
      <c r="C10" s="6">
        <v>11</v>
      </c>
      <c r="D10" s="6"/>
      <c r="E10" s="6"/>
      <c r="F10" s="6"/>
      <c r="G10" s="6"/>
      <c r="H10" s="6"/>
      <c r="I10" s="6"/>
      <c r="J10" s="6">
        <f t="shared" si="0"/>
        <v>11550</v>
      </c>
      <c r="K10" s="6">
        <f t="shared" si="1"/>
        <v>2310</v>
      </c>
      <c r="L10" s="6">
        <f t="shared" si="2"/>
        <v>9240</v>
      </c>
    </row>
    <row r="11" spans="1:12" s="27" customFormat="1" ht="18.75" customHeight="1">
      <c r="A11" s="70" t="s">
        <v>182</v>
      </c>
      <c r="B11" s="3">
        <v>19</v>
      </c>
      <c r="C11" s="3">
        <v>19</v>
      </c>
      <c r="D11" s="3"/>
      <c r="E11" s="3"/>
      <c r="F11" s="3"/>
      <c r="G11" s="3"/>
      <c r="H11" s="3"/>
      <c r="I11" s="3"/>
      <c r="J11" s="6">
        <f t="shared" si="0"/>
        <v>19950</v>
      </c>
      <c r="K11" s="6">
        <f t="shared" si="1"/>
        <v>3990</v>
      </c>
      <c r="L11" s="6">
        <f t="shared" si="2"/>
        <v>15960</v>
      </c>
    </row>
    <row r="12" spans="1:12" s="27" customFormat="1" ht="18.75" customHeight="1">
      <c r="A12" s="72" t="s">
        <v>183</v>
      </c>
      <c r="B12" s="2">
        <v>2</v>
      </c>
      <c r="C12" s="6">
        <v>2</v>
      </c>
      <c r="D12" s="6"/>
      <c r="E12" s="6"/>
      <c r="F12" s="6"/>
      <c r="G12" s="6"/>
      <c r="H12" s="6"/>
      <c r="I12" s="6"/>
      <c r="J12" s="6">
        <f t="shared" si="0"/>
        <v>2100</v>
      </c>
      <c r="K12" s="6">
        <f t="shared" si="1"/>
        <v>420</v>
      </c>
      <c r="L12" s="6">
        <f t="shared" si="2"/>
        <v>1680</v>
      </c>
    </row>
    <row r="13" spans="1:12" s="27" customFormat="1" ht="18.75" customHeight="1">
      <c r="A13" s="70" t="s">
        <v>184</v>
      </c>
      <c r="B13" s="2">
        <v>8</v>
      </c>
      <c r="C13" s="6">
        <v>8</v>
      </c>
      <c r="D13" s="6"/>
      <c r="E13" s="6"/>
      <c r="F13" s="6"/>
      <c r="G13" s="6"/>
      <c r="H13" s="6"/>
      <c r="I13" s="6"/>
      <c r="J13" s="6">
        <f t="shared" si="0"/>
        <v>8400</v>
      </c>
      <c r="K13" s="6">
        <f t="shared" si="1"/>
        <v>1680</v>
      </c>
      <c r="L13" s="6">
        <f t="shared" si="2"/>
        <v>6720</v>
      </c>
    </row>
    <row r="14" spans="1:12" s="27" customFormat="1" ht="18.75" customHeight="1">
      <c r="A14" s="70" t="s">
        <v>185</v>
      </c>
      <c r="B14" s="2">
        <v>63</v>
      </c>
      <c r="C14" s="6">
        <v>63</v>
      </c>
      <c r="D14" s="6"/>
      <c r="E14" s="6"/>
      <c r="F14" s="6"/>
      <c r="G14" s="6"/>
      <c r="H14" s="6"/>
      <c r="I14" s="6"/>
      <c r="J14" s="6">
        <f t="shared" si="0"/>
        <v>66150</v>
      </c>
      <c r="K14" s="6">
        <f t="shared" si="1"/>
        <v>13230</v>
      </c>
      <c r="L14" s="6">
        <f t="shared" si="2"/>
        <v>52920</v>
      </c>
    </row>
    <row r="15" spans="1:12" s="27" customFormat="1" ht="18.75" customHeight="1">
      <c r="A15" s="70" t="s">
        <v>186</v>
      </c>
      <c r="B15" s="2">
        <v>2</v>
      </c>
      <c r="C15" s="6">
        <v>2</v>
      </c>
      <c r="D15" s="6"/>
      <c r="E15" s="6"/>
      <c r="F15" s="6"/>
      <c r="G15" s="6"/>
      <c r="H15" s="6"/>
      <c r="I15" s="6"/>
      <c r="J15" s="6">
        <f t="shared" si="0"/>
        <v>2100</v>
      </c>
      <c r="K15" s="6">
        <f t="shared" si="1"/>
        <v>420</v>
      </c>
      <c r="L15" s="6">
        <f t="shared" si="2"/>
        <v>1680</v>
      </c>
    </row>
    <row r="16" spans="1:12" s="27" customFormat="1" ht="18.75" customHeight="1">
      <c r="A16" s="70" t="s">
        <v>187</v>
      </c>
      <c r="B16" s="2">
        <v>31</v>
      </c>
      <c r="C16" s="6">
        <v>31</v>
      </c>
      <c r="D16" s="6"/>
      <c r="E16" s="6"/>
      <c r="F16" s="6"/>
      <c r="G16" s="6"/>
      <c r="H16" s="6"/>
      <c r="I16" s="6"/>
      <c r="J16" s="6">
        <f t="shared" si="0"/>
        <v>32550</v>
      </c>
      <c r="K16" s="6">
        <f t="shared" si="1"/>
        <v>6510</v>
      </c>
      <c r="L16" s="6">
        <f t="shared" si="2"/>
        <v>26040</v>
      </c>
    </row>
    <row r="17" spans="1:12" s="27" customFormat="1" ht="18.75" customHeight="1">
      <c r="A17" s="70" t="s">
        <v>188</v>
      </c>
      <c r="B17" s="2">
        <v>1</v>
      </c>
      <c r="C17" s="6">
        <v>1</v>
      </c>
      <c r="D17" s="6"/>
      <c r="E17" s="6"/>
      <c r="F17" s="6"/>
      <c r="G17" s="6"/>
      <c r="H17" s="6"/>
      <c r="I17" s="6"/>
      <c r="J17" s="6">
        <f t="shared" si="0"/>
        <v>1050</v>
      </c>
      <c r="K17" s="6">
        <f t="shared" si="1"/>
        <v>210</v>
      </c>
      <c r="L17" s="6">
        <f t="shared" si="2"/>
        <v>840</v>
      </c>
    </row>
    <row r="18" spans="1:12" s="27" customFormat="1" ht="18.75" customHeight="1">
      <c r="A18" s="70" t="s">
        <v>189</v>
      </c>
      <c r="B18" s="2">
        <v>3</v>
      </c>
      <c r="C18" s="6">
        <v>3</v>
      </c>
      <c r="D18" s="6"/>
      <c r="E18" s="6"/>
      <c r="F18" s="6"/>
      <c r="G18" s="6"/>
      <c r="H18" s="6"/>
      <c r="I18" s="6"/>
      <c r="J18" s="6">
        <f t="shared" si="0"/>
        <v>3150</v>
      </c>
      <c r="K18" s="6">
        <f t="shared" si="1"/>
        <v>630</v>
      </c>
      <c r="L18" s="6">
        <f t="shared" si="2"/>
        <v>2520</v>
      </c>
    </row>
    <row r="19" spans="1:12" s="27" customFormat="1" ht="18.75" customHeight="1">
      <c r="A19" s="70" t="s">
        <v>190</v>
      </c>
      <c r="B19" s="2">
        <v>2</v>
      </c>
      <c r="C19" s="6">
        <v>2</v>
      </c>
      <c r="D19" s="6"/>
      <c r="E19" s="6"/>
      <c r="F19" s="6"/>
      <c r="G19" s="6"/>
      <c r="H19" s="6"/>
      <c r="I19" s="6"/>
      <c r="J19" s="6">
        <f t="shared" si="0"/>
        <v>2100</v>
      </c>
      <c r="K19" s="6">
        <f t="shared" si="1"/>
        <v>420</v>
      </c>
      <c r="L19" s="6">
        <f t="shared" si="2"/>
        <v>1680</v>
      </c>
    </row>
    <row r="20" spans="1:12" s="27" customFormat="1" ht="18.75" customHeight="1">
      <c r="A20" s="70" t="s">
        <v>191</v>
      </c>
      <c r="B20" s="2">
        <v>6</v>
      </c>
      <c r="C20" s="6"/>
      <c r="D20" s="6">
        <v>6</v>
      </c>
      <c r="E20" s="6"/>
      <c r="F20" s="6"/>
      <c r="G20" s="6"/>
      <c r="H20" s="6"/>
      <c r="I20" s="6"/>
      <c r="J20" s="6">
        <f t="shared" si="0"/>
        <v>6300</v>
      </c>
      <c r="K20" s="6">
        <v>1260</v>
      </c>
      <c r="L20" s="6">
        <f t="shared" si="2"/>
        <v>5040</v>
      </c>
    </row>
    <row r="21" spans="1:12" s="27" customFormat="1" ht="18.75" customHeight="1">
      <c r="A21" s="70" t="s">
        <v>192</v>
      </c>
      <c r="B21" s="2">
        <v>6</v>
      </c>
      <c r="C21" s="6"/>
      <c r="D21" s="6">
        <v>6</v>
      </c>
      <c r="E21" s="6"/>
      <c r="F21" s="6"/>
      <c r="G21" s="6"/>
      <c r="H21" s="6"/>
      <c r="I21" s="6"/>
      <c r="J21" s="6">
        <f t="shared" si="0"/>
        <v>6300</v>
      </c>
      <c r="K21" s="6">
        <v>1260</v>
      </c>
      <c r="L21" s="6">
        <f t="shared" si="2"/>
        <v>5040</v>
      </c>
    </row>
    <row r="22" spans="1:12" s="27" customFormat="1" ht="18.75" customHeight="1">
      <c r="A22" s="70" t="s">
        <v>193</v>
      </c>
      <c r="B22" s="2">
        <v>5</v>
      </c>
      <c r="C22" s="6"/>
      <c r="D22" s="6">
        <v>5</v>
      </c>
      <c r="E22" s="6"/>
      <c r="F22" s="6"/>
      <c r="G22" s="6"/>
      <c r="H22" s="6"/>
      <c r="I22" s="6"/>
      <c r="J22" s="6">
        <f t="shared" si="0"/>
        <v>5250</v>
      </c>
      <c r="K22" s="6">
        <v>1050</v>
      </c>
      <c r="L22" s="6">
        <f t="shared" si="2"/>
        <v>4200</v>
      </c>
    </row>
    <row r="23" spans="1:12" s="27" customFormat="1" ht="18.75" customHeight="1">
      <c r="A23" s="70" t="s">
        <v>194</v>
      </c>
      <c r="B23" s="2">
        <v>3</v>
      </c>
      <c r="C23" s="6"/>
      <c r="D23" s="6">
        <v>3</v>
      </c>
      <c r="E23" s="6"/>
      <c r="F23" s="6"/>
      <c r="G23" s="6"/>
      <c r="H23" s="6"/>
      <c r="I23" s="6"/>
      <c r="J23" s="6">
        <f t="shared" si="0"/>
        <v>3150</v>
      </c>
      <c r="K23" s="6">
        <v>1050</v>
      </c>
      <c r="L23" s="6">
        <f t="shared" si="2"/>
        <v>2100</v>
      </c>
    </row>
    <row r="24" spans="1:12" s="27" customFormat="1" ht="18.75" customHeight="1">
      <c r="A24" s="26" t="s">
        <v>195</v>
      </c>
      <c r="B24" s="95">
        <f>B25</f>
        <v>1</v>
      </c>
      <c r="C24" s="95">
        <f>C25</f>
        <v>1</v>
      </c>
      <c r="D24" s="95">
        <f>D25</f>
        <v>0</v>
      </c>
      <c r="E24" s="95"/>
      <c r="F24" s="95">
        <f>F25</f>
        <v>0</v>
      </c>
      <c r="G24" s="95">
        <f>G25</f>
        <v>0</v>
      </c>
      <c r="H24" s="95">
        <f>H25</f>
        <v>0</v>
      </c>
      <c r="I24" s="95"/>
      <c r="J24" s="95">
        <f>J25</f>
        <v>1050</v>
      </c>
      <c r="K24" s="95">
        <f>K25</f>
        <v>210</v>
      </c>
      <c r="L24" s="102">
        <f>L25</f>
        <v>840</v>
      </c>
    </row>
    <row r="25" spans="1:12" s="27" customFormat="1" ht="18.75" customHeight="1">
      <c r="A25" s="70" t="s">
        <v>196</v>
      </c>
      <c r="B25" s="2">
        <v>1</v>
      </c>
      <c r="C25" s="6">
        <v>1</v>
      </c>
      <c r="D25" s="6"/>
      <c r="E25" s="6"/>
      <c r="F25" s="6"/>
      <c r="G25" s="6"/>
      <c r="H25" s="6"/>
      <c r="I25" s="6"/>
      <c r="J25" s="101">
        <f>(B25*2100+F25*2400)/2</f>
        <v>1050</v>
      </c>
      <c r="K25" s="6">
        <f>(C25*2100*0.2+F25*2400)/2</f>
        <v>210</v>
      </c>
      <c r="L25" s="6">
        <f>J25-K25</f>
        <v>840</v>
      </c>
    </row>
    <row r="26" spans="1:12" s="27" customFormat="1" ht="18.75" customHeight="1">
      <c r="A26" s="26" t="s">
        <v>197</v>
      </c>
      <c r="B26" s="24">
        <f>B27+B28</f>
        <v>11</v>
      </c>
      <c r="C26" s="24">
        <f>C27+C28</f>
        <v>11</v>
      </c>
      <c r="D26" s="24">
        <f>D27+D28</f>
        <v>0</v>
      </c>
      <c r="E26" s="24"/>
      <c r="F26" s="24">
        <f>F27+F28</f>
        <v>173</v>
      </c>
      <c r="G26" s="24">
        <f>G27+G28</f>
        <v>173</v>
      </c>
      <c r="H26" s="24">
        <f>H27+H28</f>
        <v>0</v>
      </c>
      <c r="I26" s="24"/>
      <c r="J26" s="100">
        <f>J27+J28</f>
        <v>219150</v>
      </c>
      <c r="K26" s="100">
        <f>K27+K28</f>
        <v>209910</v>
      </c>
      <c r="L26" s="100">
        <f>L27+L28</f>
        <v>9240</v>
      </c>
    </row>
    <row r="27" spans="1:12" s="27" customFormat="1" ht="18.75" customHeight="1">
      <c r="A27" s="70" t="s">
        <v>215</v>
      </c>
      <c r="B27" s="2">
        <v>2</v>
      </c>
      <c r="C27" s="6">
        <v>2</v>
      </c>
      <c r="D27" s="6"/>
      <c r="E27" s="6"/>
      <c r="F27" s="6"/>
      <c r="G27" s="6"/>
      <c r="H27" s="6"/>
      <c r="I27" s="6"/>
      <c r="J27" s="101">
        <f>(B27*2100+F27*2400)/2</f>
        <v>2100</v>
      </c>
      <c r="K27" s="6">
        <f>(C27*2100*0.2+F27*2400)/2</f>
        <v>420</v>
      </c>
      <c r="L27" s="6">
        <f>J27-K27</f>
        <v>1680</v>
      </c>
    </row>
    <row r="28" spans="1:12" s="27" customFormat="1" ht="18.75" customHeight="1">
      <c r="A28" s="70" t="s">
        <v>214</v>
      </c>
      <c r="B28" s="2">
        <v>9</v>
      </c>
      <c r="C28" s="6">
        <v>9</v>
      </c>
      <c r="D28" s="6"/>
      <c r="E28" s="6"/>
      <c r="F28" s="6">
        <v>173</v>
      </c>
      <c r="G28" s="6">
        <v>173</v>
      </c>
      <c r="H28" s="6"/>
      <c r="I28" s="6"/>
      <c r="J28" s="101">
        <f>(B28*2100+F28*2400)/2</f>
        <v>217050</v>
      </c>
      <c r="K28" s="6">
        <f>(C28*2100*0.2+F28*2400)/2</f>
        <v>209490</v>
      </c>
      <c r="L28" s="6">
        <f>J28-K28</f>
        <v>7560</v>
      </c>
    </row>
    <row r="29" spans="1:12" s="27" customFormat="1" ht="18.75" customHeight="1">
      <c r="A29" s="26" t="s">
        <v>198</v>
      </c>
      <c r="B29" s="26">
        <f>B30</f>
        <v>10</v>
      </c>
      <c r="C29" s="26">
        <f>C30</f>
        <v>10</v>
      </c>
      <c r="D29" s="26">
        <f>D30</f>
        <v>0</v>
      </c>
      <c r="E29" s="26"/>
      <c r="F29" s="26">
        <f>F30</f>
        <v>0</v>
      </c>
      <c r="G29" s="26">
        <f>G30</f>
        <v>0</v>
      </c>
      <c r="H29" s="26">
        <f>H30</f>
        <v>0</v>
      </c>
      <c r="I29" s="26"/>
      <c r="J29" s="103">
        <f>J30</f>
        <v>10500</v>
      </c>
      <c r="K29" s="103">
        <f>K30</f>
        <v>2100</v>
      </c>
      <c r="L29" s="103">
        <f>L30</f>
        <v>8400</v>
      </c>
    </row>
    <row r="30" spans="1:12" s="27" customFormat="1" ht="18.75" customHeight="1">
      <c r="A30" s="70" t="s">
        <v>156</v>
      </c>
      <c r="B30" s="2">
        <v>10</v>
      </c>
      <c r="C30" s="6">
        <v>10</v>
      </c>
      <c r="D30" s="6"/>
      <c r="E30" s="6"/>
      <c r="F30" s="6"/>
      <c r="G30" s="6"/>
      <c r="H30" s="6"/>
      <c r="I30" s="6"/>
      <c r="J30" s="101">
        <f>(B30*2100+F30*2400)/2</f>
        <v>10500</v>
      </c>
      <c r="K30" s="6">
        <f>(C30*2100*0.2+F30*2400)/2</f>
        <v>2100</v>
      </c>
      <c r="L30" s="6">
        <f>J30-K30</f>
        <v>8400</v>
      </c>
    </row>
    <row r="31" spans="1:12" s="27" customFormat="1" ht="18.75" customHeight="1">
      <c r="A31" s="26" t="s">
        <v>199</v>
      </c>
      <c r="B31" s="24">
        <f>B32+B33</f>
        <v>16</v>
      </c>
      <c r="C31" s="24">
        <f>C32+C33</f>
        <v>16</v>
      </c>
      <c r="D31" s="24">
        <f>D32+D33</f>
        <v>0</v>
      </c>
      <c r="E31" s="24"/>
      <c r="F31" s="24">
        <f>F32+F33</f>
        <v>0</v>
      </c>
      <c r="G31" s="24">
        <f>G32+G33</f>
        <v>0</v>
      </c>
      <c r="H31" s="24">
        <f>H32+H33</f>
        <v>0</v>
      </c>
      <c r="I31" s="24"/>
      <c r="J31" s="100">
        <f>J32+J33</f>
        <v>16800</v>
      </c>
      <c r="K31" s="100">
        <f>K32+K33</f>
        <v>6720</v>
      </c>
      <c r="L31" s="100">
        <f>L32+L33</f>
        <v>10080</v>
      </c>
    </row>
    <row r="32" spans="1:12" ht="18.75" customHeight="1">
      <c r="A32" s="70" t="s">
        <v>200</v>
      </c>
      <c r="B32" s="2">
        <v>8</v>
      </c>
      <c r="C32" s="6">
        <v>8</v>
      </c>
      <c r="D32" s="6"/>
      <c r="E32" s="6"/>
      <c r="F32" s="6"/>
      <c r="G32" s="6"/>
      <c r="H32" s="6"/>
      <c r="I32" s="6"/>
      <c r="J32" s="101">
        <f>(B32*2100+F32*2400)/2</f>
        <v>8400</v>
      </c>
      <c r="K32" s="6">
        <f>(C32*2100*0.4+F32*2400)/2</f>
        <v>3360</v>
      </c>
      <c r="L32" s="6">
        <f>J32-K32</f>
        <v>5040</v>
      </c>
    </row>
    <row r="33" spans="1:12" ht="18.75" customHeight="1">
      <c r="A33" s="70" t="s">
        <v>201</v>
      </c>
      <c r="B33" s="2">
        <v>8</v>
      </c>
      <c r="C33" s="6">
        <v>8</v>
      </c>
      <c r="D33" s="6"/>
      <c r="E33" s="6"/>
      <c r="F33" s="6"/>
      <c r="G33" s="6"/>
      <c r="H33" s="6"/>
      <c r="I33" s="6"/>
      <c r="J33" s="101">
        <f>(B33*2100+F33*2400)/2</f>
        <v>8400</v>
      </c>
      <c r="K33" s="6">
        <f>(C33*2100*0.4+F33*2400)/2</f>
        <v>3360</v>
      </c>
      <c r="L33" s="6">
        <f>J33-K33</f>
        <v>5040</v>
      </c>
    </row>
    <row r="34" spans="1:12" s="23" customFormat="1" ht="18.75" customHeight="1">
      <c r="A34" s="26" t="s">
        <v>202</v>
      </c>
      <c r="B34" s="95">
        <f>B35</f>
        <v>8</v>
      </c>
      <c r="C34" s="95">
        <f>C35</f>
        <v>8</v>
      </c>
      <c r="D34" s="95">
        <f>D35</f>
        <v>0</v>
      </c>
      <c r="E34" s="95"/>
      <c r="F34" s="95">
        <f>F35</f>
        <v>0</v>
      </c>
      <c r="G34" s="95">
        <f>G35</f>
        <v>0</v>
      </c>
      <c r="H34" s="95">
        <f>H35</f>
        <v>0</v>
      </c>
      <c r="I34" s="95"/>
      <c r="J34" s="95">
        <f>J35</f>
        <v>8400</v>
      </c>
      <c r="K34" s="95">
        <f>K35</f>
        <v>5040</v>
      </c>
      <c r="L34" s="102">
        <f>L35</f>
        <v>3360</v>
      </c>
    </row>
    <row r="35" spans="1:12" ht="18.75" customHeight="1">
      <c r="A35" s="73" t="s">
        <v>203</v>
      </c>
      <c r="B35" s="2">
        <v>8</v>
      </c>
      <c r="C35" s="2">
        <v>8</v>
      </c>
      <c r="J35" s="101">
        <f>(B35*2100+F35*2400)/2</f>
        <v>8400</v>
      </c>
      <c r="K35" s="6">
        <f>(C35*2100*0.6+F35*2400)/2</f>
        <v>5040</v>
      </c>
      <c r="L35" s="6">
        <f>J35-K35</f>
        <v>3360</v>
      </c>
    </row>
    <row r="36" spans="1:12" s="47" customFormat="1" ht="18.75" customHeight="1">
      <c r="A36" s="26" t="s">
        <v>204</v>
      </c>
      <c r="B36" s="95">
        <f>B37</f>
        <v>20</v>
      </c>
      <c r="C36" s="95">
        <f>C37</f>
        <v>20</v>
      </c>
      <c r="D36" s="95">
        <f>D37</f>
        <v>0</v>
      </c>
      <c r="E36" s="95"/>
      <c r="F36" s="95">
        <f>F37</f>
        <v>0</v>
      </c>
      <c r="G36" s="95">
        <f>G37</f>
        <v>0</v>
      </c>
      <c r="H36" s="95">
        <f>H37</f>
        <v>0</v>
      </c>
      <c r="I36" s="95"/>
      <c r="J36" s="102">
        <f>J37</f>
        <v>21000</v>
      </c>
      <c r="K36" s="102">
        <f>K37</f>
        <v>12600</v>
      </c>
      <c r="L36" s="102">
        <f>L37</f>
        <v>8400</v>
      </c>
    </row>
    <row r="37" spans="1:12" s="47" customFormat="1" ht="18.75" customHeight="1">
      <c r="A37" s="72" t="s">
        <v>205</v>
      </c>
      <c r="B37" s="2">
        <v>20</v>
      </c>
      <c r="C37" s="2">
        <v>20</v>
      </c>
      <c r="D37" s="2"/>
      <c r="E37" s="2"/>
      <c r="F37" s="2"/>
      <c r="G37" s="2"/>
      <c r="H37" s="2"/>
      <c r="I37" s="2"/>
      <c r="J37" s="101">
        <f>(B37*2100+F37*2400)/2</f>
        <v>21000</v>
      </c>
      <c r="K37" s="6">
        <f>(C37*2100*0.6+F37*2400)/2</f>
        <v>12600</v>
      </c>
      <c r="L37" s="6">
        <f>J37-K37</f>
        <v>8400</v>
      </c>
    </row>
    <row r="38" spans="1:12" s="47" customFormat="1" ht="18.75" customHeight="1">
      <c r="A38" s="26" t="s">
        <v>157</v>
      </c>
      <c r="B38" s="95">
        <f>B39</f>
        <v>73</v>
      </c>
      <c r="C38" s="95">
        <f>C39</f>
        <v>73</v>
      </c>
      <c r="D38" s="95">
        <f>D39</f>
        <v>0</v>
      </c>
      <c r="E38" s="95"/>
      <c r="F38" s="95">
        <f>F39</f>
        <v>0</v>
      </c>
      <c r="G38" s="95">
        <f>G39</f>
        <v>0</v>
      </c>
      <c r="H38" s="95">
        <f>H39</f>
        <v>0</v>
      </c>
      <c r="I38" s="95"/>
      <c r="J38" s="102">
        <f>J39</f>
        <v>76650</v>
      </c>
      <c r="K38" s="102">
        <f>K39</f>
        <v>61320</v>
      </c>
      <c r="L38" s="102">
        <f>L39</f>
        <v>15330</v>
      </c>
    </row>
    <row r="39" spans="1:12" s="47" customFormat="1" ht="18.75" customHeight="1">
      <c r="A39" s="70" t="s">
        <v>158</v>
      </c>
      <c r="B39" s="2">
        <v>73</v>
      </c>
      <c r="C39" s="6">
        <v>73</v>
      </c>
      <c r="D39" s="6"/>
      <c r="E39" s="6"/>
      <c r="F39" s="6"/>
      <c r="G39" s="6"/>
      <c r="H39" s="6"/>
      <c r="I39" s="6"/>
      <c r="J39" s="101">
        <f>(B39*2100+F39*2400)/2</f>
        <v>76650</v>
      </c>
      <c r="K39" s="6">
        <f>(C39*2100*0.8+F39*2400)/2</f>
        <v>61320</v>
      </c>
      <c r="L39" s="6">
        <f>J39-K39</f>
        <v>15330</v>
      </c>
    </row>
    <row r="40" spans="1:12" s="47" customFormat="1" ht="18.75" customHeight="1">
      <c r="A40" s="26" t="s">
        <v>206</v>
      </c>
      <c r="B40" s="24">
        <f>B41+B42</f>
        <v>94</v>
      </c>
      <c r="C40" s="24">
        <f>C41+C42</f>
        <v>94</v>
      </c>
      <c r="D40" s="24">
        <f>D41+D42</f>
        <v>0</v>
      </c>
      <c r="E40" s="24"/>
      <c r="F40" s="24">
        <f>F41+F42</f>
        <v>0</v>
      </c>
      <c r="G40" s="24">
        <f>G41+G42</f>
        <v>0</v>
      </c>
      <c r="H40" s="24">
        <f>H41+H42</f>
        <v>0</v>
      </c>
      <c r="I40" s="24"/>
      <c r="J40" s="100">
        <f>J41+J42</f>
        <v>98700</v>
      </c>
      <c r="K40" s="100">
        <f>K41+K42</f>
        <v>78960</v>
      </c>
      <c r="L40" s="100">
        <f>L41+L42</f>
        <v>19740</v>
      </c>
    </row>
    <row r="41" spans="1:12" s="39" customFormat="1" ht="18.75" customHeight="1">
      <c r="A41" s="70" t="s">
        <v>216</v>
      </c>
      <c r="B41" s="2">
        <v>41</v>
      </c>
      <c r="C41" s="6">
        <v>41</v>
      </c>
      <c r="D41" s="6"/>
      <c r="E41" s="6"/>
      <c r="F41" s="6"/>
      <c r="G41" s="6"/>
      <c r="H41" s="6"/>
      <c r="I41" s="6"/>
      <c r="J41" s="101">
        <f>(B41*2100+F41*2400)/2</f>
        <v>43050</v>
      </c>
      <c r="K41" s="6">
        <f>(C41*2100*0.8+F41*2400)/2</f>
        <v>34440</v>
      </c>
      <c r="L41" s="6">
        <f>J41-K41</f>
        <v>8610</v>
      </c>
    </row>
    <row r="42" spans="1:12" s="47" customFormat="1" ht="18.75" customHeight="1">
      <c r="A42" s="70" t="s">
        <v>217</v>
      </c>
      <c r="B42" s="2">
        <v>53</v>
      </c>
      <c r="C42" s="6">
        <v>53</v>
      </c>
      <c r="D42" s="6"/>
      <c r="E42" s="6"/>
      <c r="F42" s="6"/>
      <c r="G42" s="6"/>
      <c r="H42" s="6"/>
      <c r="I42" s="6"/>
      <c r="J42" s="101">
        <f>(B42*2100+F42*2400)/2</f>
        <v>55650</v>
      </c>
      <c r="K42" s="6">
        <f>(C42*2100*0.8+F42*2400)/2</f>
        <v>44520</v>
      </c>
      <c r="L42" s="6">
        <f>J42-K42</f>
        <v>11130</v>
      </c>
    </row>
    <row r="43" spans="1:12" s="39" customFormat="1" ht="18.75" customHeight="1">
      <c r="A43" s="26" t="s">
        <v>207</v>
      </c>
      <c r="B43" s="95">
        <f>B44</f>
        <v>20</v>
      </c>
      <c r="C43" s="95">
        <f>C44</f>
        <v>20</v>
      </c>
      <c r="D43" s="95">
        <f>D44</f>
        <v>0</v>
      </c>
      <c r="E43" s="95"/>
      <c r="F43" s="95">
        <f>F44</f>
        <v>0</v>
      </c>
      <c r="G43" s="95">
        <f>G44</f>
        <v>0</v>
      </c>
      <c r="H43" s="95">
        <f>H44</f>
        <v>0</v>
      </c>
      <c r="I43" s="95"/>
      <c r="J43" s="102">
        <f>J44</f>
        <v>21000</v>
      </c>
      <c r="K43" s="102">
        <f>K44</f>
        <v>16800</v>
      </c>
      <c r="L43" s="102">
        <f>L44</f>
        <v>4200</v>
      </c>
    </row>
    <row r="44" spans="1:12" s="47" customFormat="1" ht="18.75" customHeight="1">
      <c r="A44" s="70" t="s">
        <v>208</v>
      </c>
      <c r="B44" s="2">
        <v>20</v>
      </c>
      <c r="C44" s="6">
        <v>20</v>
      </c>
      <c r="D44" s="6"/>
      <c r="E44" s="6"/>
      <c r="F44" s="6"/>
      <c r="G44" s="6"/>
      <c r="H44" s="6"/>
      <c r="I44" s="6"/>
      <c r="J44" s="101">
        <f>(B44*2100+F44*2400)/2</f>
        <v>21000</v>
      </c>
      <c r="K44" s="6">
        <f>(C44*2100*0.8+F44*2400)/2</f>
        <v>16800</v>
      </c>
      <c r="L44" s="6">
        <f>J44-K44</f>
        <v>4200</v>
      </c>
    </row>
    <row r="45" spans="1:12" s="39" customFormat="1" ht="18.75" customHeight="1">
      <c r="A45" s="26" t="s">
        <v>209</v>
      </c>
      <c r="B45" s="24">
        <f>SUM(B46:B50)</f>
        <v>57</v>
      </c>
      <c r="C45" s="24">
        <f>SUM(C46:C50)</f>
        <v>57</v>
      </c>
      <c r="D45" s="24">
        <f>SUM(D46:D50)</f>
        <v>0</v>
      </c>
      <c r="E45" s="24"/>
      <c r="F45" s="24">
        <f>SUM(F46:F50)</f>
        <v>67</v>
      </c>
      <c r="G45" s="24">
        <f>SUM(G46:G50)</f>
        <v>67</v>
      </c>
      <c r="H45" s="24">
        <f>SUM(H46:H50)</f>
        <v>0</v>
      </c>
      <c r="I45" s="24"/>
      <c r="J45" s="100">
        <f>SUM(J46:J50)</f>
        <v>140250</v>
      </c>
      <c r="K45" s="100">
        <f>SUM(K46:K50)</f>
        <v>116310</v>
      </c>
      <c r="L45" s="100">
        <f>SUM(L46:L50)</f>
        <v>23940</v>
      </c>
    </row>
    <row r="46" spans="1:12" s="39" customFormat="1" ht="18.75" customHeight="1">
      <c r="A46" s="70" t="s">
        <v>159</v>
      </c>
      <c r="B46" s="2">
        <v>38</v>
      </c>
      <c r="C46" s="6">
        <v>38</v>
      </c>
      <c r="D46" s="6"/>
      <c r="E46" s="6"/>
      <c r="F46" s="6">
        <v>67</v>
      </c>
      <c r="G46" s="6">
        <v>67</v>
      </c>
      <c r="H46" s="6"/>
      <c r="I46" s="6"/>
      <c r="J46" s="101">
        <f>(B46*2100+F46*2400)/2</f>
        <v>120300</v>
      </c>
      <c r="K46" s="6">
        <f>(C46*2100*0.6+F46*2400)/2</f>
        <v>104340</v>
      </c>
      <c r="L46" s="6">
        <f>J46-K46</f>
        <v>15960</v>
      </c>
    </row>
    <row r="47" spans="1:12" ht="18.75" customHeight="1">
      <c r="A47" s="70" t="s">
        <v>160</v>
      </c>
      <c r="B47" s="2">
        <v>2</v>
      </c>
      <c r="C47" s="6">
        <v>2</v>
      </c>
      <c r="D47" s="6"/>
      <c r="E47" s="6"/>
      <c r="F47" s="6"/>
      <c r="G47" s="6"/>
      <c r="H47" s="6"/>
      <c r="I47" s="6"/>
      <c r="J47" s="101">
        <f>(B47*2100+F47*2400)/2</f>
        <v>2100</v>
      </c>
      <c r="K47" s="6">
        <f>(C47*2100*0.6+F47*2400)/2</f>
        <v>1260</v>
      </c>
      <c r="L47" s="6">
        <f>J47-K47</f>
        <v>840</v>
      </c>
    </row>
    <row r="48" spans="1:12" ht="18.75" customHeight="1">
      <c r="A48" s="70" t="s">
        <v>161</v>
      </c>
      <c r="B48" s="2">
        <v>5</v>
      </c>
      <c r="C48" s="6">
        <v>5</v>
      </c>
      <c r="D48" s="6">
        <v>0</v>
      </c>
      <c r="E48" s="6"/>
      <c r="F48" s="6">
        <v>0</v>
      </c>
      <c r="G48" s="6">
        <v>0</v>
      </c>
      <c r="H48" s="6">
        <v>0</v>
      </c>
      <c r="I48" s="6"/>
      <c r="J48" s="101">
        <f>(B48*2100+F48*2400)/2</f>
        <v>5250</v>
      </c>
      <c r="K48" s="6">
        <f>(C48*2100*0.6+F48*2400)/2</f>
        <v>3150</v>
      </c>
      <c r="L48" s="6">
        <f>J48-K48</f>
        <v>2100</v>
      </c>
    </row>
    <row r="49" spans="1:12" ht="18.75" customHeight="1">
      <c r="A49" s="70" t="s">
        <v>162</v>
      </c>
      <c r="B49" s="2">
        <v>9</v>
      </c>
      <c r="C49" s="6">
        <v>9</v>
      </c>
      <c r="D49" s="6"/>
      <c r="E49" s="6"/>
      <c r="F49" s="6"/>
      <c r="G49" s="6"/>
      <c r="H49" s="6"/>
      <c r="I49" s="6"/>
      <c r="J49" s="101">
        <f>(B49*2100+F49*2400)/2</f>
        <v>9450</v>
      </c>
      <c r="K49" s="6">
        <f>(C49*2100*0.6+F49*2400)/2</f>
        <v>5670</v>
      </c>
      <c r="L49" s="6">
        <f>J49-K49</f>
        <v>3780</v>
      </c>
    </row>
    <row r="50" spans="1:12" ht="18.75" customHeight="1">
      <c r="A50" s="70" t="s">
        <v>163</v>
      </c>
      <c r="B50" s="2">
        <v>3</v>
      </c>
      <c r="C50" s="6">
        <v>3</v>
      </c>
      <c r="D50" s="6"/>
      <c r="E50" s="6"/>
      <c r="F50" s="6"/>
      <c r="G50" s="6"/>
      <c r="H50" s="6"/>
      <c r="I50" s="6"/>
      <c r="J50" s="101">
        <f>(B50*2100+F50*2400)/2</f>
        <v>3150</v>
      </c>
      <c r="K50" s="6">
        <f>(C50*2100*0.6+F50*2400)/2</f>
        <v>1890</v>
      </c>
      <c r="L50" s="6">
        <f>J50-K50</f>
        <v>1260</v>
      </c>
    </row>
    <row r="51" spans="1:12" ht="18.75" customHeight="1">
      <c r="A51" s="26" t="s">
        <v>210</v>
      </c>
      <c r="B51" s="95">
        <f>B52</f>
        <v>13</v>
      </c>
      <c r="C51" s="95">
        <f>C52</f>
        <v>13</v>
      </c>
      <c r="D51" s="95">
        <f>D52</f>
        <v>0</v>
      </c>
      <c r="E51" s="95"/>
      <c r="F51" s="95">
        <f>F52</f>
        <v>0</v>
      </c>
      <c r="G51" s="95">
        <f>G52</f>
        <v>0</v>
      </c>
      <c r="H51" s="95">
        <f>H52</f>
        <v>0</v>
      </c>
      <c r="I51" s="95"/>
      <c r="J51" s="101">
        <f>J52</f>
        <v>13650</v>
      </c>
      <c r="K51" s="101">
        <f>K52</f>
        <v>5460</v>
      </c>
      <c r="L51" s="102">
        <f>L52</f>
        <v>8190</v>
      </c>
    </row>
    <row r="52" spans="1:12" ht="18.75" customHeight="1">
      <c r="A52" s="70" t="s">
        <v>211</v>
      </c>
      <c r="B52" s="2">
        <v>13</v>
      </c>
      <c r="C52" s="6">
        <v>13</v>
      </c>
      <c r="D52" s="6"/>
      <c r="E52" s="6"/>
      <c r="F52" s="6"/>
      <c r="G52" s="6"/>
      <c r="H52" s="6"/>
      <c r="I52" s="6"/>
      <c r="J52" s="6">
        <f>(B52*2100+F52*2400)/2</f>
        <v>13650</v>
      </c>
      <c r="K52" s="6">
        <f>(C52*2100*0.4+F52*2400)/2</f>
        <v>5460</v>
      </c>
      <c r="L52" s="6">
        <f>J52-K52</f>
        <v>8190</v>
      </c>
    </row>
    <row r="53" spans="1:12" ht="18.75" customHeight="1">
      <c r="A53" s="29" t="s">
        <v>252</v>
      </c>
      <c r="B53" s="30">
        <f>B54+B60+B64+B70+B75+B77+B80+B82+B84+B86</f>
        <v>762</v>
      </c>
      <c r="C53" s="30">
        <f>C54+C60+C64+C70+C75+C77+C80+C82+C84+C86</f>
        <v>761</v>
      </c>
      <c r="D53" s="30">
        <f>D54+D60+D64+D70+D75+D77+D80+D82+D84+D86</f>
        <v>1</v>
      </c>
      <c r="E53" s="30"/>
      <c r="F53" s="30">
        <f>F54+F60+F64+F70+F75+F77+F80+F82+F84+F86</f>
        <v>273</v>
      </c>
      <c r="G53" s="30">
        <f>G54+G60+G64+G70+G75+G77+G80+G82+G84+G86</f>
        <v>273</v>
      </c>
      <c r="H53" s="30">
        <f>H54+H60+H64+H70+H75+H77+H80+H82+H84+H86</f>
        <v>0</v>
      </c>
      <c r="I53" s="30"/>
      <c r="J53" s="104">
        <f>J54+J60+J64+J70+J75+J77+J80+J82+J84+J86</f>
        <v>1127700</v>
      </c>
      <c r="K53" s="104">
        <f>K54+K60+K64+K70+K75+K77+K80+K82+K84+K86</f>
        <v>967680</v>
      </c>
      <c r="L53" s="104">
        <f>L54+L60+L64+L70+L75+L77+L80+L82+L84+L86</f>
        <v>160020</v>
      </c>
    </row>
    <row r="54" spans="1:12" ht="18.75" customHeight="1">
      <c r="A54" s="26" t="s">
        <v>246</v>
      </c>
      <c r="B54" s="26">
        <f>SUM(B55:B59)</f>
        <v>233</v>
      </c>
      <c r="C54" s="26">
        <f>SUM(C55:C59)</f>
        <v>233</v>
      </c>
      <c r="D54" s="26">
        <f>SUM(D55:D59)</f>
        <v>0</v>
      </c>
      <c r="E54" s="26"/>
      <c r="F54" s="26">
        <f>SUM(F55:F59)</f>
        <v>18</v>
      </c>
      <c r="G54" s="26">
        <f>SUM(G55:G59)</f>
        <v>18</v>
      </c>
      <c r="H54" s="26">
        <f>SUM(H55:H59)</f>
        <v>0</v>
      </c>
      <c r="I54" s="26"/>
      <c r="J54" s="103">
        <f>SUM(J55:J59)</f>
        <v>266250</v>
      </c>
      <c r="K54" s="103">
        <f>SUM(K55:K59)</f>
        <v>217320</v>
      </c>
      <c r="L54" s="103">
        <f>SUM(L55:L59)</f>
        <v>48930</v>
      </c>
    </row>
    <row r="55" spans="1:12" ht="18.75" customHeight="1">
      <c r="A55" s="70" t="s">
        <v>212</v>
      </c>
      <c r="B55" s="3">
        <v>46</v>
      </c>
      <c r="C55" s="6">
        <v>46</v>
      </c>
      <c r="D55" s="6"/>
      <c r="E55" s="6"/>
      <c r="F55" s="6">
        <v>18</v>
      </c>
      <c r="G55" s="6">
        <v>18</v>
      </c>
      <c r="H55" s="6"/>
      <c r="I55" s="6"/>
      <c r="J55" s="6">
        <f>(B55*2100+F55*2400)/2</f>
        <v>69900</v>
      </c>
      <c r="K55" s="6">
        <f>(C55*2100*0.8+F55*2400)/2</f>
        <v>60240</v>
      </c>
      <c r="L55" s="6">
        <f>J55-K55</f>
        <v>9660</v>
      </c>
    </row>
    <row r="56" spans="1:12" ht="18.75" customHeight="1">
      <c r="A56" s="69" t="s">
        <v>213</v>
      </c>
      <c r="B56" s="7">
        <v>30</v>
      </c>
      <c r="C56" s="8">
        <v>30</v>
      </c>
      <c r="D56" s="8"/>
      <c r="E56" s="8"/>
      <c r="F56" s="8"/>
      <c r="G56" s="8"/>
      <c r="H56" s="8"/>
      <c r="I56" s="8"/>
      <c r="J56" s="6">
        <f>(B56*2100+F56*2400)/2</f>
        <v>31500</v>
      </c>
      <c r="K56" s="6">
        <f>(C56*2100*0.8+F56*2400)/2</f>
        <v>25200</v>
      </c>
      <c r="L56" s="6">
        <f>J56-K56</f>
        <v>6300</v>
      </c>
    </row>
    <row r="57" spans="1:12" ht="18.75" customHeight="1">
      <c r="A57" s="70" t="s">
        <v>20</v>
      </c>
      <c r="B57" s="3">
        <v>56</v>
      </c>
      <c r="C57" s="6">
        <v>56</v>
      </c>
      <c r="D57" s="6">
        <v>0</v>
      </c>
      <c r="E57" s="6"/>
      <c r="F57" s="6">
        <v>0</v>
      </c>
      <c r="G57" s="6">
        <v>0</v>
      </c>
      <c r="H57" s="6">
        <v>0</v>
      </c>
      <c r="I57" s="6"/>
      <c r="J57" s="6">
        <f>(B57*2100+F57*2400)/2</f>
        <v>58800</v>
      </c>
      <c r="K57" s="6">
        <f>(C57*2100*0.8+F57*2400)/2</f>
        <v>47040</v>
      </c>
      <c r="L57" s="6">
        <f>J57-K57</f>
        <v>11760</v>
      </c>
    </row>
    <row r="58" spans="1:12" ht="18.75" customHeight="1">
      <c r="A58" s="69" t="s">
        <v>21</v>
      </c>
      <c r="B58" s="7">
        <v>25</v>
      </c>
      <c r="C58" s="8">
        <v>25</v>
      </c>
      <c r="D58" s="8"/>
      <c r="E58" s="8"/>
      <c r="F58" s="8"/>
      <c r="G58" s="8"/>
      <c r="H58" s="8"/>
      <c r="I58" s="8"/>
      <c r="J58" s="6">
        <f>(B58*2100+F58*2400)/2</f>
        <v>26250</v>
      </c>
      <c r="K58" s="6">
        <f>(C58*2100*0.8+F58*2400)/2</f>
        <v>21000</v>
      </c>
      <c r="L58" s="6">
        <f>J58-K58</f>
        <v>5250</v>
      </c>
    </row>
    <row r="59" spans="1:12" ht="18.75" customHeight="1">
      <c r="A59" s="74" t="s">
        <v>22</v>
      </c>
      <c r="B59" s="3">
        <v>76</v>
      </c>
      <c r="C59" s="6">
        <v>76</v>
      </c>
      <c r="D59" s="6"/>
      <c r="E59" s="6"/>
      <c r="F59" s="6"/>
      <c r="G59" s="6"/>
      <c r="H59" s="6"/>
      <c r="I59" s="6"/>
      <c r="J59" s="6">
        <f>(B59*2100+F59*2400)/2</f>
        <v>79800</v>
      </c>
      <c r="K59" s="6">
        <f>(C59*2100*0.8+F59*2400)/2</f>
        <v>63840</v>
      </c>
      <c r="L59" s="6">
        <f>J59-K59</f>
        <v>15960</v>
      </c>
    </row>
    <row r="60" spans="1:12" ht="18.75" customHeight="1">
      <c r="A60" s="26" t="s">
        <v>23</v>
      </c>
      <c r="B60" s="26">
        <f>SUM(B61:B63)</f>
        <v>52</v>
      </c>
      <c r="C60" s="26">
        <f>SUM(C61:C63)</f>
        <v>52</v>
      </c>
      <c r="D60" s="26">
        <f>SUM(D61:D63)</f>
        <v>0</v>
      </c>
      <c r="E60" s="26"/>
      <c r="F60" s="26">
        <f>SUM(F61:F63)</f>
        <v>30</v>
      </c>
      <c r="G60" s="26">
        <f>SUM(G61:G63)</f>
        <v>30</v>
      </c>
      <c r="H60" s="26">
        <f>SUM(H61:H63)</f>
        <v>0</v>
      </c>
      <c r="I60" s="26"/>
      <c r="J60" s="103">
        <f>SUM(J61:J63)</f>
        <v>90600</v>
      </c>
      <c r="K60" s="103">
        <f>SUM(K61:K63)</f>
        <v>79680</v>
      </c>
      <c r="L60" s="103">
        <f>SUM(L61:L63)</f>
        <v>10920</v>
      </c>
    </row>
    <row r="61" spans="1:12" ht="18.75" customHeight="1">
      <c r="A61" s="70" t="s">
        <v>24</v>
      </c>
      <c r="B61" s="9">
        <f>SUM(C61:D61)</f>
        <v>30</v>
      </c>
      <c r="C61" s="9">
        <v>30</v>
      </c>
      <c r="D61" s="9"/>
      <c r="E61" s="9"/>
      <c r="F61" s="9">
        <f>SUM(G61:H61)</f>
        <v>0</v>
      </c>
      <c r="G61" s="9"/>
      <c r="H61" s="9"/>
      <c r="I61" s="9"/>
      <c r="J61" s="6">
        <f>(B61*2100+F61*2400)/2</f>
        <v>31500</v>
      </c>
      <c r="K61" s="6">
        <f>(C61*2100*0.8+F61*2400)/2</f>
        <v>25200</v>
      </c>
      <c r="L61" s="6">
        <f>J61-K61</f>
        <v>6300</v>
      </c>
    </row>
    <row r="62" spans="1:12" ht="18.75" customHeight="1">
      <c r="A62" s="70" t="s">
        <v>25</v>
      </c>
      <c r="B62" s="3">
        <v>13</v>
      </c>
      <c r="C62" s="3">
        <v>13</v>
      </c>
      <c r="D62" s="3"/>
      <c r="E62" s="3"/>
      <c r="F62" s="3">
        <f>SUM(G62:H62)</f>
        <v>0</v>
      </c>
      <c r="G62" s="3"/>
      <c r="H62" s="3"/>
      <c r="I62" s="3"/>
      <c r="J62" s="6">
        <f>(B62*2100+F62*2400)/2</f>
        <v>13650</v>
      </c>
      <c r="K62" s="6">
        <f>(C62*2100*0.8+F62*2400)/2</f>
        <v>10920</v>
      </c>
      <c r="L62" s="6">
        <f>J62-K62</f>
        <v>2730</v>
      </c>
    </row>
    <row r="63" spans="1:12" ht="18.75" customHeight="1">
      <c r="A63" s="70" t="s">
        <v>26</v>
      </c>
      <c r="B63" s="3">
        <v>9</v>
      </c>
      <c r="C63" s="3">
        <v>9</v>
      </c>
      <c r="D63" s="3"/>
      <c r="E63" s="3"/>
      <c r="F63" s="3">
        <v>30</v>
      </c>
      <c r="G63" s="3">
        <v>30</v>
      </c>
      <c r="H63" s="3"/>
      <c r="I63" s="3"/>
      <c r="J63" s="6">
        <f>(B63*2100+F63*2400)/2</f>
        <v>45450</v>
      </c>
      <c r="K63" s="6">
        <f>(C63*2100*0.8+F63*2400)/2</f>
        <v>43560</v>
      </c>
      <c r="L63" s="6">
        <f>J63-K63</f>
        <v>1890</v>
      </c>
    </row>
    <row r="64" spans="1:12" ht="18.75" customHeight="1">
      <c r="A64" s="26" t="s">
        <v>27</v>
      </c>
      <c r="B64" s="26">
        <f>SUM(B65:B69)</f>
        <v>94</v>
      </c>
      <c r="C64" s="26">
        <f>SUM(C65:C69)</f>
        <v>94</v>
      </c>
      <c r="D64" s="26">
        <f>SUM(D65:D69)</f>
        <v>0</v>
      </c>
      <c r="E64" s="26"/>
      <c r="F64" s="26">
        <f>SUM(F65:F69)</f>
        <v>42</v>
      </c>
      <c r="G64" s="26">
        <f>SUM(G65:G69)</f>
        <v>42</v>
      </c>
      <c r="H64" s="26">
        <f>SUM(H65:H69)</f>
        <v>0</v>
      </c>
      <c r="I64" s="26"/>
      <c r="J64" s="103">
        <f>SUM(J65:J69)</f>
        <v>149100</v>
      </c>
      <c r="K64" s="103">
        <f>SUM(K65:K69)</f>
        <v>129360</v>
      </c>
      <c r="L64" s="103">
        <f>SUM(L65:L69)</f>
        <v>19740</v>
      </c>
    </row>
    <row r="65" spans="1:12" ht="18.75" customHeight="1">
      <c r="A65" s="71" t="s">
        <v>28</v>
      </c>
      <c r="B65" s="10">
        <v>4</v>
      </c>
      <c r="C65" s="10">
        <v>4</v>
      </c>
      <c r="D65" s="11"/>
      <c r="E65" s="11"/>
      <c r="F65" s="11"/>
      <c r="G65" s="11"/>
      <c r="H65" s="11"/>
      <c r="I65" s="11"/>
      <c r="J65" s="6">
        <f>(B65*2100+F65*2400)/2</f>
        <v>4200</v>
      </c>
      <c r="K65" s="6">
        <f>(C65*2100*0.8+F65*2400)/2</f>
        <v>3360</v>
      </c>
      <c r="L65" s="6">
        <f>J65-K65</f>
        <v>840</v>
      </c>
    </row>
    <row r="66" spans="1:12" ht="18.75" customHeight="1">
      <c r="A66" s="70" t="s">
        <v>29</v>
      </c>
      <c r="B66" s="11">
        <v>31</v>
      </c>
      <c r="C66" s="11">
        <v>31</v>
      </c>
      <c r="D66" s="11"/>
      <c r="E66" s="11"/>
      <c r="F66" s="11"/>
      <c r="G66" s="11"/>
      <c r="H66" s="11"/>
      <c r="I66" s="11"/>
      <c r="J66" s="6">
        <f>(B66*2100+F66*2400)/2</f>
        <v>32550</v>
      </c>
      <c r="K66" s="6">
        <f>(C66*2100*0.8+F66*2400)/2</f>
        <v>26040</v>
      </c>
      <c r="L66" s="6">
        <f>J66-K66</f>
        <v>6510</v>
      </c>
    </row>
    <row r="67" spans="1:12" ht="18.75" customHeight="1">
      <c r="A67" s="70" t="s">
        <v>30</v>
      </c>
      <c r="B67" s="11">
        <v>7</v>
      </c>
      <c r="C67" s="11">
        <v>7</v>
      </c>
      <c r="D67" s="11"/>
      <c r="E67" s="11"/>
      <c r="F67" s="11"/>
      <c r="G67" s="11"/>
      <c r="H67" s="11"/>
      <c r="I67" s="11"/>
      <c r="J67" s="6">
        <f>(B67*2100+F67*2400)/2</f>
        <v>7350</v>
      </c>
      <c r="K67" s="6">
        <f>(C67*2100*0.8+F67*2400)/2</f>
        <v>5880</v>
      </c>
      <c r="L67" s="6">
        <f>J67-K67</f>
        <v>1470</v>
      </c>
    </row>
    <row r="68" spans="1:12" ht="18.75" customHeight="1">
      <c r="A68" s="70" t="s">
        <v>31</v>
      </c>
      <c r="B68" s="11">
        <v>12</v>
      </c>
      <c r="C68" s="11">
        <v>12</v>
      </c>
      <c r="D68" s="11"/>
      <c r="E68" s="11"/>
      <c r="F68" s="11"/>
      <c r="G68" s="11"/>
      <c r="H68" s="11"/>
      <c r="I68" s="11"/>
      <c r="J68" s="6">
        <f>(B68*2100+F68*2400)/2</f>
        <v>12600</v>
      </c>
      <c r="K68" s="6">
        <f>(C68*2100*0.8+F68*2400)/2</f>
        <v>10080</v>
      </c>
      <c r="L68" s="6">
        <f>J68-K68</f>
        <v>2520</v>
      </c>
    </row>
    <row r="69" spans="1:12" s="23" customFormat="1" ht="18.75" customHeight="1">
      <c r="A69" s="70" t="s">
        <v>32</v>
      </c>
      <c r="B69" s="10">
        <v>40</v>
      </c>
      <c r="C69" s="10">
        <v>40</v>
      </c>
      <c r="D69" s="11"/>
      <c r="E69" s="11"/>
      <c r="F69" s="11">
        <v>42</v>
      </c>
      <c r="G69" s="11">
        <v>42</v>
      </c>
      <c r="H69" s="11"/>
      <c r="I69" s="11"/>
      <c r="J69" s="6">
        <f>(B69*2100+F69*2400)/2</f>
        <v>92400</v>
      </c>
      <c r="K69" s="6">
        <f>(C69*2100*0.8+F69*2400)/2</f>
        <v>84000</v>
      </c>
      <c r="L69" s="6">
        <f>J69-K69</f>
        <v>8400</v>
      </c>
    </row>
    <row r="70" spans="1:12" ht="18.75" customHeight="1">
      <c r="A70" s="26" t="s">
        <v>33</v>
      </c>
      <c r="B70" s="26">
        <f>SUM(B71:B74)</f>
        <v>28</v>
      </c>
      <c r="C70" s="26">
        <f>SUM(C71:C74)</f>
        <v>28</v>
      </c>
      <c r="D70" s="26">
        <f>SUM(D71:D74)</f>
        <v>0</v>
      </c>
      <c r="E70" s="26"/>
      <c r="F70" s="26">
        <f>SUM(F71:F74)</f>
        <v>149</v>
      </c>
      <c r="G70" s="26">
        <f>SUM(G71:G74)</f>
        <v>149</v>
      </c>
      <c r="H70" s="26">
        <f>SUM(H71:H74)</f>
        <v>0</v>
      </c>
      <c r="I70" s="26"/>
      <c r="J70" s="103">
        <f>SUM(J71:J74)</f>
        <v>208200</v>
      </c>
      <c r="K70" s="103">
        <f>SUM(K71:K74)</f>
        <v>202320</v>
      </c>
      <c r="L70" s="103">
        <f>SUM(L71:L74)</f>
        <v>5880</v>
      </c>
    </row>
    <row r="71" spans="1:12" ht="18.75" customHeight="1">
      <c r="A71" s="70" t="s">
        <v>218</v>
      </c>
      <c r="B71" s="2">
        <v>5</v>
      </c>
      <c r="C71" s="6">
        <v>5</v>
      </c>
      <c r="D71" s="6"/>
      <c r="E71" s="6"/>
      <c r="F71" s="6"/>
      <c r="G71" s="6"/>
      <c r="H71" s="6"/>
      <c r="I71" s="6"/>
      <c r="J71" s="6">
        <f>(B71*2100+F71*2400)/2</f>
        <v>5250</v>
      </c>
      <c r="K71" s="6">
        <f>(C71*2100*0.8+F71*2400)/2</f>
        <v>4200</v>
      </c>
      <c r="L71" s="6">
        <f>J71-K71</f>
        <v>1050</v>
      </c>
    </row>
    <row r="72" spans="1:12" s="37" customFormat="1" ht="18.75" customHeight="1">
      <c r="A72" s="70" t="s">
        <v>219</v>
      </c>
      <c r="B72" s="2">
        <v>5</v>
      </c>
      <c r="C72" s="6">
        <v>5</v>
      </c>
      <c r="D72" s="6"/>
      <c r="E72" s="6"/>
      <c r="F72" s="6"/>
      <c r="G72" s="6"/>
      <c r="H72" s="6"/>
      <c r="I72" s="6"/>
      <c r="J72" s="6">
        <f>(B72*2100+F72*2400)/2</f>
        <v>5250</v>
      </c>
      <c r="K72" s="6">
        <f>(C72*2100*0.8+F72*2400)/2</f>
        <v>4200</v>
      </c>
      <c r="L72" s="6">
        <f>J72-K72</f>
        <v>1050</v>
      </c>
    </row>
    <row r="73" spans="1:12" ht="18.75" customHeight="1">
      <c r="A73" s="70" t="s">
        <v>34</v>
      </c>
      <c r="B73" s="2">
        <v>14</v>
      </c>
      <c r="C73" s="6">
        <v>14</v>
      </c>
      <c r="D73" s="6"/>
      <c r="E73" s="6"/>
      <c r="F73" s="6">
        <v>149</v>
      </c>
      <c r="G73" s="6">
        <v>149</v>
      </c>
      <c r="H73" s="6"/>
      <c r="I73" s="6"/>
      <c r="J73" s="6">
        <f>(B73*2100+F73*2400)/2</f>
        <v>193500</v>
      </c>
      <c r="K73" s="6">
        <f>(C73*2100*0.8+F73*2400)/2</f>
        <v>190560</v>
      </c>
      <c r="L73" s="6">
        <f>J73-K73</f>
        <v>2940</v>
      </c>
    </row>
    <row r="74" spans="1:12" s="37" customFormat="1" ht="18.75" customHeight="1">
      <c r="A74" s="70" t="s">
        <v>35</v>
      </c>
      <c r="B74" s="2">
        <v>4</v>
      </c>
      <c r="C74" s="6">
        <v>4</v>
      </c>
      <c r="D74" s="6"/>
      <c r="E74" s="6"/>
      <c r="F74" s="6"/>
      <c r="G74" s="6"/>
      <c r="H74" s="6"/>
      <c r="I74" s="6"/>
      <c r="J74" s="6">
        <f>(B74*2100+F74*2400)/2</f>
        <v>4200</v>
      </c>
      <c r="K74" s="6">
        <f>(C74*2100*0.8+F74*2400)/2</f>
        <v>3360</v>
      </c>
      <c r="L74" s="6">
        <f>J74-K74</f>
        <v>840</v>
      </c>
    </row>
    <row r="75" spans="1:12" s="23" customFormat="1" ht="18.75" customHeight="1">
      <c r="A75" s="26" t="s">
        <v>36</v>
      </c>
      <c r="B75" s="26">
        <f>SUM(B76:B76)</f>
        <v>39</v>
      </c>
      <c r="C75" s="26">
        <f>SUM(C76:C76)</f>
        <v>39</v>
      </c>
      <c r="D75" s="26">
        <f>SUM(D76:D76)</f>
        <v>0</v>
      </c>
      <c r="E75" s="26"/>
      <c r="F75" s="26">
        <f>SUM(F76:F76)</f>
        <v>0</v>
      </c>
      <c r="G75" s="26">
        <f>SUM(G76:G76)</f>
        <v>0</v>
      </c>
      <c r="H75" s="26">
        <f>SUM(H76:H76)</f>
        <v>0</v>
      </c>
      <c r="I75" s="26"/>
      <c r="J75" s="103">
        <f>SUM(J76:J76)</f>
        <v>40950</v>
      </c>
      <c r="K75" s="103">
        <f>SUM(K76:K76)</f>
        <v>32760</v>
      </c>
      <c r="L75" s="103">
        <f>SUM(L76:L76)</f>
        <v>8190</v>
      </c>
    </row>
    <row r="76" spans="1:12" s="37" customFormat="1" ht="18.75" customHeight="1">
      <c r="A76" s="75" t="s">
        <v>164</v>
      </c>
      <c r="B76" s="13">
        <v>39</v>
      </c>
      <c r="C76" s="14">
        <v>39</v>
      </c>
      <c r="D76" s="14"/>
      <c r="E76" s="14"/>
      <c r="F76" s="14">
        <v>0</v>
      </c>
      <c r="G76" s="14">
        <v>0</v>
      </c>
      <c r="H76" s="14"/>
      <c r="I76" s="14"/>
      <c r="J76" s="6">
        <f>(B76*2100+F76*2400)/2</f>
        <v>40950</v>
      </c>
      <c r="K76" s="6">
        <f>(C76*2100*0.8+F76*2400)/2</f>
        <v>32760</v>
      </c>
      <c r="L76" s="6">
        <f>J76-K76</f>
        <v>8190</v>
      </c>
    </row>
    <row r="77" spans="1:12" s="23" customFormat="1" ht="18.75" customHeight="1">
      <c r="A77" s="26" t="s">
        <v>37</v>
      </c>
      <c r="B77" s="26">
        <f>SUM(B78:B79)</f>
        <v>30</v>
      </c>
      <c r="C77" s="26">
        <f>SUM(C78:C79)</f>
        <v>29</v>
      </c>
      <c r="D77" s="26">
        <f>SUM(D78:D79)</f>
        <v>1</v>
      </c>
      <c r="E77" s="26"/>
      <c r="F77" s="26">
        <f>SUM(F78:F79)</f>
        <v>0</v>
      </c>
      <c r="G77" s="26">
        <f>SUM(G78:G79)</f>
        <v>0</v>
      </c>
      <c r="H77" s="26">
        <f>SUM(H78:H79)</f>
        <v>0</v>
      </c>
      <c r="I77" s="26"/>
      <c r="J77" s="103">
        <f>SUM(J78:J79)</f>
        <v>31500</v>
      </c>
      <c r="K77" s="103">
        <f>SUM(K78:K79)</f>
        <v>25200</v>
      </c>
      <c r="L77" s="103">
        <f>SUM(L78:L79)</f>
        <v>6300</v>
      </c>
    </row>
    <row r="78" spans="1:12" s="37" customFormat="1" ht="18.75" customHeight="1">
      <c r="A78" s="70" t="s">
        <v>38</v>
      </c>
      <c r="B78" s="16">
        <v>29</v>
      </c>
      <c r="C78" s="2">
        <v>29</v>
      </c>
      <c r="D78" s="4"/>
      <c r="E78" s="4"/>
      <c r="F78" s="4"/>
      <c r="G78" s="4"/>
      <c r="H78" s="2"/>
      <c r="I78" s="2"/>
      <c r="J78" s="6">
        <f>(B78*2100+F78*2400)/2</f>
        <v>30450</v>
      </c>
      <c r="K78" s="6">
        <f>(C78*2100*0.8+F78*2400)/2</f>
        <v>24360</v>
      </c>
      <c r="L78" s="6">
        <f>J78-K78</f>
        <v>6090</v>
      </c>
    </row>
    <row r="79" spans="1:12" ht="18.75" customHeight="1">
      <c r="A79" s="72" t="s">
        <v>39</v>
      </c>
      <c r="B79" s="4">
        <v>1</v>
      </c>
      <c r="D79" s="4">
        <v>1</v>
      </c>
      <c r="E79" s="4"/>
      <c r="F79" s="4"/>
      <c r="G79" s="4"/>
      <c r="J79" s="6">
        <f>(B79*2100+F79*2400)/2</f>
        <v>1050</v>
      </c>
      <c r="K79" s="6">
        <v>840</v>
      </c>
      <c r="L79" s="6">
        <f>J79-K79</f>
        <v>210</v>
      </c>
    </row>
    <row r="80" spans="1:12" s="37" customFormat="1" ht="18.75" customHeight="1">
      <c r="A80" s="26" t="s">
        <v>40</v>
      </c>
      <c r="B80" s="26">
        <f>B81</f>
        <v>72</v>
      </c>
      <c r="C80" s="26">
        <f>C81</f>
        <v>72</v>
      </c>
      <c r="D80" s="26">
        <f>D81</f>
        <v>0</v>
      </c>
      <c r="E80" s="26"/>
      <c r="F80" s="26">
        <f>F81</f>
        <v>0</v>
      </c>
      <c r="G80" s="26">
        <f>G81</f>
        <v>0</v>
      </c>
      <c r="H80" s="26">
        <f>H81</f>
        <v>0</v>
      </c>
      <c r="I80" s="26"/>
      <c r="J80" s="103">
        <f>J81</f>
        <v>75600</v>
      </c>
      <c r="K80" s="103">
        <f>K81</f>
        <v>60480</v>
      </c>
      <c r="L80" s="103">
        <f>L81</f>
        <v>15120</v>
      </c>
    </row>
    <row r="81" spans="1:12" s="37" customFormat="1" ht="18.75" customHeight="1">
      <c r="A81" s="71" t="s">
        <v>41</v>
      </c>
      <c r="B81" s="4">
        <v>72</v>
      </c>
      <c r="C81" s="6">
        <v>72</v>
      </c>
      <c r="D81" s="6"/>
      <c r="E81" s="6"/>
      <c r="F81" s="6"/>
      <c r="G81" s="6"/>
      <c r="H81" s="6"/>
      <c r="I81" s="6"/>
      <c r="J81" s="6">
        <f>(B81*2100+F81*2400)/2</f>
        <v>75600</v>
      </c>
      <c r="K81" s="6">
        <f>(C81*2100*0.8+F81*2400)/2</f>
        <v>60480</v>
      </c>
      <c r="L81" s="6">
        <f>J81-K81</f>
        <v>15120</v>
      </c>
    </row>
    <row r="82" spans="1:12" ht="18.75" customHeight="1">
      <c r="A82" s="26" t="s">
        <v>42</v>
      </c>
      <c r="B82" s="26">
        <f>SUM(B83)</f>
        <v>132</v>
      </c>
      <c r="C82" s="26">
        <f>SUM(C83)</f>
        <v>132</v>
      </c>
      <c r="D82" s="26">
        <f>SUM(D83)</f>
        <v>0</v>
      </c>
      <c r="E82" s="26"/>
      <c r="F82" s="26">
        <f>SUM(F83)</f>
        <v>0</v>
      </c>
      <c r="G82" s="26">
        <f>SUM(G83)</f>
        <v>0</v>
      </c>
      <c r="H82" s="26">
        <f>SUM(H83)</f>
        <v>0</v>
      </c>
      <c r="I82" s="26"/>
      <c r="J82" s="103">
        <f>SUM(J83)</f>
        <v>138600</v>
      </c>
      <c r="K82" s="103">
        <f>SUM(K83)</f>
        <v>110880</v>
      </c>
      <c r="L82" s="103">
        <f>SUM(L83)</f>
        <v>27720</v>
      </c>
    </row>
    <row r="83" spans="1:12" ht="18.75" customHeight="1">
      <c r="A83" s="70" t="s">
        <v>43</v>
      </c>
      <c r="B83" s="12">
        <v>132</v>
      </c>
      <c r="C83" s="11">
        <v>132</v>
      </c>
      <c r="D83" s="11"/>
      <c r="E83" s="11"/>
      <c r="F83" s="11"/>
      <c r="G83" s="11"/>
      <c r="H83" s="11"/>
      <c r="I83" s="11"/>
      <c r="J83" s="6">
        <f>(B83*2100+F83*2400)/2</f>
        <v>138600</v>
      </c>
      <c r="K83" s="6">
        <f>(C83*2100*0.8+F83*2400)/2</f>
        <v>110880</v>
      </c>
      <c r="L83" s="6">
        <f>J83-K83</f>
        <v>27720</v>
      </c>
    </row>
    <row r="84" spans="1:12" s="23" customFormat="1" ht="18.75" customHeight="1">
      <c r="A84" s="26" t="s">
        <v>44</v>
      </c>
      <c r="B84" s="26">
        <f>B85</f>
        <v>39</v>
      </c>
      <c r="C84" s="26">
        <f>C85</f>
        <v>39</v>
      </c>
      <c r="D84" s="26">
        <f>D85</f>
        <v>0</v>
      </c>
      <c r="E84" s="26"/>
      <c r="F84" s="26">
        <f>F85</f>
        <v>0</v>
      </c>
      <c r="G84" s="26">
        <f>G85</f>
        <v>0</v>
      </c>
      <c r="H84" s="26">
        <f>H85</f>
        <v>0</v>
      </c>
      <c r="I84" s="26"/>
      <c r="J84" s="103">
        <f>J85</f>
        <v>40950</v>
      </c>
      <c r="K84" s="103">
        <f>K85</f>
        <v>32760</v>
      </c>
      <c r="L84" s="103">
        <f>L85</f>
        <v>8190</v>
      </c>
    </row>
    <row r="85" spans="1:12" ht="18.75" customHeight="1">
      <c r="A85" s="77" t="s">
        <v>45</v>
      </c>
      <c r="B85" s="17">
        <v>39</v>
      </c>
      <c r="C85" s="18">
        <v>39</v>
      </c>
      <c r="D85" s="18"/>
      <c r="E85" s="18"/>
      <c r="F85" s="18"/>
      <c r="G85" s="18"/>
      <c r="H85" s="18"/>
      <c r="I85" s="18"/>
      <c r="J85" s="6">
        <f>(B85*2100+F85*2400)/2</f>
        <v>40950</v>
      </c>
      <c r="K85" s="6">
        <f>(C85*2100*0.8+F85*2400)/2</f>
        <v>32760</v>
      </c>
      <c r="L85" s="6">
        <f>J85-K85</f>
        <v>8190</v>
      </c>
    </row>
    <row r="86" spans="1:12" s="23" customFormat="1" ht="18.75" customHeight="1">
      <c r="A86" s="26" t="s">
        <v>46</v>
      </c>
      <c r="B86" s="26">
        <f>B87</f>
        <v>43</v>
      </c>
      <c r="C86" s="26">
        <f>C87</f>
        <v>43</v>
      </c>
      <c r="D86" s="26">
        <f>D87</f>
        <v>0</v>
      </c>
      <c r="E86" s="26"/>
      <c r="F86" s="26">
        <f>F87</f>
        <v>34</v>
      </c>
      <c r="G86" s="26">
        <f>G87</f>
        <v>34</v>
      </c>
      <c r="H86" s="26">
        <f>H87</f>
        <v>0</v>
      </c>
      <c r="I86" s="26"/>
      <c r="J86" s="103">
        <f>J87</f>
        <v>85950</v>
      </c>
      <c r="K86" s="103">
        <f>K87</f>
        <v>76920</v>
      </c>
      <c r="L86" s="103">
        <f>L87</f>
        <v>9030</v>
      </c>
    </row>
    <row r="87" spans="1:12" ht="18.75" customHeight="1">
      <c r="A87" s="78" t="s">
        <v>47</v>
      </c>
      <c r="B87" s="4">
        <v>43</v>
      </c>
      <c r="C87" s="6">
        <v>43</v>
      </c>
      <c r="D87" s="6"/>
      <c r="E87" s="6"/>
      <c r="F87" s="6">
        <v>34</v>
      </c>
      <c r="G87" s="6">
        <v>34</v>
      </c>
      <c r="H87" s="6"/>
      <c r="I87" s="6"/>
      <c r="J87" s="6">
        <f>(B87*2100+F87*2400)/2</f>
        <v>85950</v>
      </c>
      <c r="K87" s="6">
        <f>(C87*2100*0.8+F87*2400)/2</f>
        <v>76920</v>
      </c>
      <c r="L87" s="6">
        <f>J87-K87</f>
        <v>9030</v>
      </c>
    </row>
    <row r="88" spans="1:12" ht="18.75" customHeight="1">
      <c r="A88" s="22" t="s">
        <v>248</v>
      </c>
      <c r="B88" s="31">
        <f>B89+B94+B96+B100+B103+B105</f>
        <v>231</v>
      </c>
      <c r="C88" s="31">
        <f>C89+C94+C96+C100+C103+C105</f>
        <v>212</v>
      </c>
      <c r="D88" s="31">
        <f>D89+D94+D96+D100+D103+D105</f>
        <v>19</v>
      </c>
      <c r="E88" s="31"/>
      <c r="F88" s="31">
        <f>F89+F94+F96+F100+F103+F105</f>
        <v>235</v>
      </c>
      <c r="G88" s="31">
        <f>G89+G94+G96+G100+G103+G105</f>
        <v>235</v>
      </c>
      <c r="H88" s="31">
        <f>H89+H94+H96+H100+H103+H105</f>
        <v>0</v>
      </c>
      <c r="I88" s="31"/>
      <c r="J88" s="105">
        <f>J89+J94+J96+J100+J103+J105</f>
        <v>524550</v>
      </c>
      <c r="K88" s="105">
        <f>K89+K94+K96+K100+K103+K105</f>
        <v>435720</v>
      </c>
      <c r="L88" s="105">
        <f>L89+L94+L96+L100+L103+L105</f>
        <v>88830</v>
      </c>
    </row>
    <row r="89" spans="1:12" ht="18.75" customHeight="1">
      <c r="A89" s="24" t="s">
        <v>246</v>
      </c>
      <c r="B89" s="66">
        <f>B90+B91+B92+B93</f>
        <v>89</v>
      </c>
      <c r="C89" s="66">
        <f>C90+C91+C92+C93</f>
        <v>70</v>
      </c>
      <c r="D89" s="66">
        <f>D90+D91+D92+D93</f>
        <v>19</v>
      </c>
      <c r="E89" s="66"/>
      <c r="F89" s="66">
        <f>F90+F91+F92+F93</f>
        <v>0</v>
      </c>
      <c r="G89" s="66">
        <f>G90+G91+G92+G93</f>
        <v>0</v>
      </c>
      <c r="H89" s="66">
        <f>H90+H91+H92+H93</f>
        <v>0</v>
      </c>
      <c r="I89" s="66"/>
      <c r="J89" s="106">
        <f>J90+J91+J92+J93</f>
        <v>93450</v>
      </c>
      <c r="K89" s="106">
        <f>K90+K91+K92+K93</f>
        <v>56070</v>
      </c>
      <c r="L89" s="106">
        <f>L90+L91+L92+L93</f>
        <v>37380</v>
      </c>
    </row>
    <row r="90" spans="1:12" ht="18.75" customHeight="1">
      <c r="A90" s="72" t="s">
        <v>0</v>
      </c>
      <c r="B90" s="4">
        <v>19</v>
      </c>
      <c r="C90" s="60">
        <v>19</v>
      </c>
      <c r="D90" s="60"/>
      <c r="E90" s="60"/>
      <c r="F90" s="60"/>
      <c r="G90" s="60"/>
      <c r="H90" s="60"/>
      <c r="I90" s="60"/>
      <c r="J90" s="6">
        <f>(B90*2100+F90*2400)/2</f>
        <v>19950</v>
      </c>
      <c r="K90" s="6">
        <f>(C90*2100*0.6+F90*2400)/2</f>
        <v>11970</v>
      </c>
      <c r="L90" s="6">
        <f>J90-K90</f>
        <v>7980</v>
      </c>
    </row>
    <row r="91" spans="1:12" ht="18.75" customHeight="1">
      <c r="A91" s="70" t="s">
        <v>1</v>
      </c>
      <c r="B91" s="4">
        <v>20</v>
      </c>
      <c r="C91" s="60">
        <v>20</v>
      </c>
      <c r="D91" s="60"/>
      <c r="E91" s="60"/>
      <c r="F91" s="60"/>
      <c r="G91" s="60"/>
      <c r="H91" s="60"/>
      <c r="I91" s="60"/>
      <c r="J91" s="6">
        <f>(B91*2100+F91*2400)/2</f>
        <v>21000</v>
      </c>
      <c r="K91" s="6">
        <f>(C91*2100*0.6+F91*2400)/2</f>
        <v>12600</v>
      </c>
      <c r="L91" s="6">
        <f>J91-K91</f>
        <v>8400</v>
      </c>
    </row>
    <row r="92" spans="1:12" ht="18.75" customHeight="1">
      <c r="A92" s="70" t="s">
        <v>2</v>
      </c>
      <c r="B92" s="1">
        <v>31</v>
      </c>
      <c r="C92" s="62">
        <v>31</v>
      </c>
      <c r="D92" s="62"/>
      <c r="E92" s="62"/>
      <c r="F92" s="62"/>
      <c r="G92" s="62"/>
      <c r="H92" s="62"/>
      <c r="I92" s="62"/>
      <c r="J92" s="6">
        <f>(B92*2100+F92*2400)/2</f>
        <v>32550</v>
      </c>
      <c r="K92" s="6">
        <f>(C92*2100*0.6+F92*2400)/2</f>
        <v>19530</v>
      </c>
      <c r="L92" s="6">
        <f>J92-K92</f>
        <v>13020</v>
      </c>
    </row>
    <row r="93" spans="1:12" ht="18.75" customHeight="1">
      <c r="A93" s="79" t="s">
        <v>3</v>
      </c>
      <c r="B93" s="33">
        <v>19</v>
      </c>
      <c r="C93" s="67"/>
      <c r="D93" s="67">
        <v>19</v>
      </c>
      <c r="E93" s="67"/>
      <c r="F93" s="67"/>
      <c r="G93" s="67"/>
      <c r="H93" s="67"/>
      <c r="I93" s="67"/>
      <c r="J93" s="6">
        <f>(B93*2100+F93*2400)/2</f>
        <v>19950</v>
      </c>
      <c r="K93" s="6">
        <v>11970</v>
      </c>
      <c r="L93" s="6">
        <f>J93-K93</f>
        <v>7980</v>
      </c>
    </row>
    <row r="94" spans="1:12" ht="18.75" customHeight="1">
      <c r="A94" s="65" t="s">
        <v>15</v>
      </c>
      <c r="B94" s="65">
        <f>B95</f>
        <v>15</v>
      </c>
      <c r="C94" s="65">
        <f>C95</f>
        <v>15</v>
      </c>
      <c r="D94" s="65">
        <f>D95</f>
        <v>0</v>
      </c>
      <c r="E94" s="65"/>
      <c r="F94" s="65">
        <f>F95</f>
        <v>0</v>
      </c>
      <c r="G94" s="65">
        <f>G95</f>
        <v>0</v>
      </c>
      <c r="H94" s="65">
        <f>H95</f>
        <v>0</v>
      </c>
      <c r="I94" s="65"/>
      <c r="J94" s="107">
        <f>J95</f>
        <v>15750</v>
      </c>
      <c r="K94" s="107">
        <f>K95</f>
        <v>11970</v>
      </c>
      <c r="L94" s="107">
        <f>L95</f>
        <v>3780</v>
      </c>
    </row>
    <row r="95" spans="1:12" s="3" customFormat="1" ht="18.75" customHeight="1">
      <c r="A95" s="80" t="s">
        <v>4</v>
      </c>
      <c r="B95" s="63">
        <v>15</v>
      </c>
      <c r="C95" s="62">
        <v>15</v>
      </c>
      <c r="D95" s="64">
        <v>0</v>
      </c>
      <c r="E95" s="64"/>
      <c r="F95" s="64">
        <v>0</v>
      </c>
      <c r="G95" s="64">
        <v>0</v>
      </c>
      <c r="H95" s="64"/>
      <c r="I95" s="64"/>
      <c r="J95" s="6">
        <f>(B95*2100+F95*2400)/2</f>
        <v>15750</v>
      </c>
      <c r="K95" s="6">
        <v>11970</v>
      </c>
      <c r="L95" s="6">
        <f>J95-K95</f>
        <v>3780</v>
      </c>
    </row>
    <row r="96" spans="1:12" ht="18.75" customHeight="1">
      <c r="A96" s="65" t="s">
        <v>16</v>
      </c>
      <c r="B96" s="65">
        <f>SUM(B97:B99)</f>
        <v>13</v>
      </c>
      <c r="C96" s="65">
        <f>SUM(C97:C99)</f>
        <v>13</v>
      </c>
      <c r="D96" s="65">
        <f>SUM(D97:D99)</f>
        <v>0</v>
      </c>
      <c r="E96" s="65"/>
      <c r="F96" s="65">
        <f>SUM(F97:F99)</f>
        <v>235</v>
      </c>
      <c r="G96" s="65">
        <f>SUM(G97:G99)</f>
        <v>235</v>
      </c>
      <c r="H96" s="65">
        <f>SUM(H97:H99)</f>
        <v>0</v>
      </c>
      <c r="I96" s="65"/>
      <c r="J96" s="107">
        <f>SUM(J97:J99)</f>
        <v>295650</v>
      </c>
      <c r="K96" s="107">
        <f>SUM(K97:K99)</f>
        <v>290190</v>
      </c>
      <c r="L96" s="107">
        <f>SUM(L97:L99)</f>
        <v>5460</v>
      </c>
    </row>
    <row r="97" spans="1:12" ht="18.75" customHeight="1">
      <c r="A97" s="80" t="s">
        <v>5</v>
      </c>
      <c r="B97" s="61"/>
      <c r="C97" s="61"/>
      <c r="D97" s="62"/>
      <c r="E97" s="62"/>
      <c r="F97" s="62">
        <v>235</v>
      </c>
      <c r="G97" s="68">
        <v>235</v>
      </c>
      <c r="H97" s="68"/>
      <c r="I97" s="68"/>
      <c r="J97" s="6">
        <f>(B97*2100+F97*2400)/2</f>
        <v>282000</v>
      </c>
      <c r="K97" s="6">
        <f>(C97*2100*0.6+F97*2400)/2</f>
        <v>282000</v>
      </c>
      <c r="L97" s="6">
        <f>J97-K97</f>
        <v>0</v>
      </c>
    </row>
    <row r="98" spans="1:12" ht="18.75" customHeight="1">
      <c r="A98" s="81" t="s">
        <v>6</v>
      </c>
      <c r="B98" s="1">
        <v>12</v>
      </c>
      <c r="C98" s="62">
        <v>12</v>
      </c>
      <c r="D98" s="62"/>
      <c r="E98" s="62"/>
      <c r="F98" s="62"/>
      <c r="G98" s="62"/>
      <c r="H98" s="62"/>
      <c r="I98" s="62"/>
      <c r="J98" s="6">
        <f>(B98*2100+F98*2400)/2</f>
        <v>12600</v>
      </c>
      <c r="K98" s="6">
        <f>(C98*2100*0.6+F98*2400)/2</f>
        <v>7560</v>
      </c>
      <c r="L98" s="6">
        <f>J98-K98</f>
        <v>5040</v>
      </c>
    </row>
    <row r="99" spans="1:12" ht="18.75" customHeight="1">
      <c r="A99" s="81" t="s">
        <v>7</v>
      </c>
      <c r="B99" s="1">
        <v>1</v>
      </c>
      <c r="C99" s="62">
        <v>1</v>
      </c>
      <c r="D99" s="62"/>
      <c r="E99" s="62"/>
      <c r="F99" s="62"/>
      <c r="G99" s="62"/>
      <c r="H99" s="62"/>
      <c r="I99" s="62"/>
      <c r="J99" s="6">
        <f>(B99*2100+F99*2400)/2</f>
        <v>1050</v>
      </c>
      <c r="K99" s="6">
        <f>(C99*2100*0.6+F99*2400)/2</f>
        <v>630</v>
      </c>
      <c r="L99" s="6">
        <f>J99-K99</f>
        <v>420</v>
      </c>
    </row>
    <row r="100" spans="1:12" ht="18.75" customHeight="1">
      <c r="A100" s="38" t="s">
        <v>17</v>
      </c>
      <c r="B100" s="25">
        <f>B101+B102</f>
        <v>87</v>
      </c>
      <c r="C100" s="25">
        <f>C101+C102</f>
        <v>87</v>
      </c>
      <c r="D100" s="25">
        <f>D101+D102</f>
        <v>0</v>
      </c>
      <c r="E100" s="25"/>
      <c r="F100" s="25">
        <f>F101+F102</f>
        <v>0</v>
      </c>
      <c r="G100" s="25">
        <f>G101+G102</f>
        <v>0</v>
      </c>
      <c r="H100" s="25">
        <f>H101+H102</f>
        <v>0</v>
      </c>
      <c r="I100" s="25"/>
      <c r="J100" s="100">
        <f>J101+J102</f>
        <v>91350</v>
      </c>
      <c r="K100" s="100">
        <f>K101+K102</f>
        <v>54810</v>
      </c>
      <c r="L100" s="100">
        <f>L101+L102</f>
        <v>36540</v>
      </c>
    </row>
    <row r="101" spans="1:12" ht="18.75" customHeight="1">
      <c r="A101" s="82" t="s">
        <v>8</v>
      </c>
      <c r="B101" s="10">
        <v>6</v>
      </c>
      <c r="C101" s="11">
        <v>6</v>
      </c>
      <c r="D101" s="11"/>
      <c r="E101" s="11"/>
      <c r="F101" s="11"/>
      <c r="G101" s="11"/>
      <c r="H101" s="11"/>
      <c r="I101" s="11"/>
      <c r="J101" s="6">
        <f>(B101*2100+F101*2400)/2</f>
        <v>6300</v>
      </c>
      <c r="K101" s="6">
        <f>(C101*2100*0.6+F101*2400)/2</f>
        <v>3780</v>
      </c>
      <c r="L101" s="6">
        <f>J101-K101</f>
        <v>2520</v>
      </c>
    </row>
    <row r="102" spans="1:12" ht="18.75" customHeight="1">
      <c r="A102" s="82" t="s">
        <v>9</v>
      </c>
      <c r="B102" s="35">
        <v>81</v>
      </c>
      <c r="C102" s="35">
        <v>81</v>
      </c>
      <c r="D102" s="35"/>
      <c r="E102" s="35"/>
      <c r="F102" s="11"/>
      <c r="G102" s="11"/>
      <c r="H102" s="11"/>
      <c r="I102" s="11"/>
      <c r="J102" s="6">
        <f>(B102*2100+F102*2400)/2</f>
        <v>85050</v>
      </c>
      <c r="K102" s="6">
        <f>(C102*2100*0.6+F102*2400)/2</f>
        <v>51030</v>
      </c>
      <c r="L102" s="6">
        <f>J102-K102</f>
        <v>34020</v>
      </c>
    </row>
    <row r="103" spans="1:12" ht="18.75" customHeight="1">
      <c r="A103" s="24" t="s">
        <v>18</v>
      </c>
      <c r="B103" s="24">
        <f>B104</f>
        <v>1</v>
      </c>
      <c r="C103" s="24">
        <f>C104</f>
        <v>1</v>
      </c>
      <c r="D103" s="24">
        <f>D104</f>
        <v>0</v>
      </c>
      <c r="E103" s="24"/>
      <c r="F103" s="24">
        <f>F104</f>
        <v>0</v>
      </c>
      <c r="G103" s="24">
        <f>G104</f>
        <v>0</v>
      </c>
      <c r="H103" s="24">
        <f>H104</f>
        <v>0</v>
      </c>
      <c r="I103" s="24"/>
      <c r="J103" s="100">
        <f>J104</f>
        <v>1050</v>
      </c>
      <c r="K103" s="100">
        <f>K104</f>
        <v>840</v>
      </c>
      <c r="L103" s="100">
        <f>L104</f>
        <v>210</v>
      </c>
    </row>
    <row r="104" spans="1:12" ht="18.75" customHeight="1">
      <c r="A104" s="3" t="s">
        <v>10</v>
      </c>
      <c r="B104" s="3">
        <v>1</v>
      </c>
      <c r="C104" s="6">
        <v>1</v>
      </c>
      <c r="D104" s="6"/>
      <c r="E104" s="6"/>
      <c r="F104" s="6"/>
      <c r="G104" s="6"/>
      <c r="H104" s="6"/>
      <c r="I104" s="6"/>
      <c r="J104" s="6">
        <f>(B104*2100+F104*2400)/2</f>
        <v>1050</v>
      </c>
      <c r="K104" s="6">
        <f>(C104*2100*0.8+F104*2400)/2</f>
        <v>840</v>
      </c>
      <c r="L104" s="6">
        <f>J104-K104</f>
        <v>210</v>
      </c>
    </row>
    <row r="105" spans="1:12" ht="18.75" customHeight="1">
      <c r="A105" s="34" t="s">
        <v>19</v>
      </c>
      <c r="B105" s="34">
        <f>SUM(B106:B109)</f>
        <v>26</v>
      </c>
      <c r="C105" s="34">
        <f>SUM(C106:C109)</f>
        <v>26</v>
      </c>
      <c r="D105" s="34">
        <f>SUM(D106:D109)</f>
        <v>0</v>
      </c>
      <c r="E105" s="34"/>
      <c r="F105" s="34">
        <f>SUM(F106:F109)</f>
        <v>0</v>
      </c>
      <c r="G105" s="34">
        <f>SUM(G106:G109)</f>
        <v>0</v>
      </c>
      <c r="H105" s="34">
        <f>SUM(H106:H109)</f>
        <v>0</v>
      </c>
      <c r="I105" s="34"/>
      <c r="J105" s="108">
        <f>SUM(J106:J109)</f>
        <v>27300</v>
      </c>
      <c r="K105" s="108">
        <f>SUM(K106:K109)</f>
        <v>21840</v>
      </c>
      <c r="L105" s="108">
        <f>SUM(L106:L109)</f>
        <v>5460</v>
      </c>
    </row>
    <row r="106" spans="1:12" ht="18.75" customHeight="1">
      <c r="A106" s="80" t="s">
        <v>11</v>
      </c>
      <c r="B106" s="63">
        <v>15</v>
      </c>
      <c r="C106" s="62">
        <v>15</v>
      </c>
      <c r="D106" s="62"/>
      <c r="E106" s="62"/>
      <c r="F106" s="62"/>
      <c r="G106" s="62"/>
      <c r="H106" s="62"/>
      <c r="I106" s="62"/>
      <c r="J106" s="6">
        <f>(B106*2100+F106*2400)/2</f>
        <v>15750</v>
      </c>
      <c r="K106" s="6">
        <f>(C106*2100*0.8+F106*2400)/2</f>
        <v>12600</v>
      </c>
      <c r="L106" s="6">
        <f>J106-K106</f>
        <v>3150</v>
      </c>
    </row>
    <row r="107" spans="1:12" ht="18.75" customHeight="1">
      <c r="A107" s="81" t="s">
        <v>12</v>
      </c>
      <c r="B107" s="61">
        <v>6</v>
      </c>
      <c r="C107" s="62">
        <v>6</v>
      </c>
      <c r="D107" s="62"/>
      <c r="E107" s="62"/>
      <c r="F107" s="62"/>
      <c r="G107" s="62"/>
      <c r="H107" s="62"/>
      <c r="I107" s="62"/>
      <c r="J107" s="6">
        <f>(B107*2100+F107*2400)/2</f>
        <v>6300</v>
      </c>
      <c r="K107" s="6">
        <f>(C107*2100*0.8+F107*2400)/2</f>
        <v>5040</v>
      </c>
      <c r="L107" s="6">
        <f>J107-K107</f>
        <v>1260</v>
      </c>
    </row>
    <row r="108" spans="1:12" ht="18.75" customHeight="1">
      <c r="A108" s="81" t="s">
        <v>13</v>
      </c>
      <c r="B108" s="61">
        <v>2</v>
      </c>
      <c r="C108" s="62">
        <v>2</v>
      </c>
      <c r="D108" s="62"/>
      <c r="E108" s="62"/>
      <c r="F108" s="62"/>
      <c r="G108" s="62"/>
      <c r="H108" s="62"/>
      <c r="I108" s="62"/>
      <c r="J108" s="6">
        <f>(B108*2100+F108*2400)/2</f>
        <v>2100</v>
      </c>
      <c r="K108" s="6">
        <f>(C108*2100*0.8+F108*2400)/2</f>
        <v>1680</v>
      </c>
      <c r="L108" s="6">
        <f>J108-K108</f>
        <v>420</v>
      </c>
    </row>
    <row r="109" spans="1:12" ht="18.75" customHeight="1">
      <c r="A109" s="81" t="s">
        <v>14</v>
      </c>
      <c r="B109" s="61">
        <v>3</v>
      </c>
      <c r="C109" s="62">
        <v>3</v>
      </c>
      <c r="D109" s="62"/>
      <c r="E109" s="62"/>
      <c r="F109" s="62"/>
      <c r="G109" s="62"/>
      <c r="H109" s="62"/>
      <c r="I109" s="62"/>
      <c r="J109" s="6">
        <f>(B109*2100+F109*2400)/2</f>
        <v>3150</v>
      </c>
      <c r="K109" s="6">
        <f>(C109*2100*0.8+F109*2400)/2</f>
        <v>2520</v>
      </c>
      <c r="L109" s="6">
        <f>J109-K109</f>
        <v>630</v>
      </c>
    </row>
    <row r="110" spans="1:12" ht="20.25" customHeight="1">
      <c r="A110" s="50" t="s">
        <v>249</v>
      </c>
      <c r="B110" s="50">
        <f>B111+B120+B122+B124+B127+B129+B131+B133+B135</f>
        <v>148</v>
      </c>
      <c r="C110" s="50">
        <f>C111+C120+C122+C124+C127+C129+C131+C133+C135</f>
        <v>122</v>
      </c>
      <c r="D110" s="50">
        <f>D111+D120+D122+D124+D127+D129+D131+D133+D135</f>
        <v>26</v>
      </c>
      <c r="E110" s="50"/>
      <c r="F110" s="50">
        <f>F111+F120+F122+F124+F127+F129+F131+F133+F135</f>
        <v>939</v>
      </c>
      <c r="G110" s="50">
        <f>G111+G120+G122+G124+G127+G129+G131+G133+G135</f>
        <v>888</v>
      </c>
      <c r="H110" s="50">
        <f>H111+H120+H122+H124+H127+H129+H131+H133+H135</f>
        <v>51</v>
      </c>
      <c r="I110" s="50"/>
      <c r="J110" s="109">
        <f>J111+J120+J122+J124+J127+J129+J131+J133+J135</f>
        <v>1282200</v>
      </c>
      <c r="K110" s="109">
        <f>K111+K120+K122+K124+K127+K129+K131+K133+K135</f>
        <v>1208700</v>
      </c>
      <c r="L110" s="109">
        <f>L111+L120+L122+L124+L127+L129+L131+L133+L135</f>
        <v>73500</v>
      </c>
    </row>
    <row r="111" spans="1:12" ht="18.75" customHeight="1">
      <c r="A111" s="42" t="s">
        <v>246</v>
      </c>
      <c r="B111" s="42">
        <f>SUM(B112:B119)</f>
        <v>69</v>
      </c>
      <c r="C111" s="42">
        <f>SUM(C112:C119)</f>
        <v>59</v>
      </c>
      <c r="D111" s="42">
        <f>SUM(D112:D119)</f>
        <v>10</v>
      </c>
      <c r="E111" s="42"/>
      <c r="F111" s="42">
        <f>SUM(F112:F119)</f>
        <v>0</v>
      </c>
      <c r="G111" s="42">
        <f>SUM(G112:G119)</f>
        <v>0</v>
      </c>
      <c r="H111" s="42">
        <f>SUM(H112:H119)</f>
        <v>0</v>
      </c>
      <c r="I111" s="42"/>
      <c r="J111" s="110">
        <f>SUM(J112:J119)</f>
        <v>72450</v>
      </c>
      <c r="K111" s="110">
        <f>SUM(K112:K119)</f>
        <v>28980</v>
      </c>
      <c r="L111" s="110">
        <f>SUM(L112:L119)</f>
        <v>43470</v>
      </c>
    </row>
    <row r="112" spans="1:12" ht="18.75" customHeight="1">
      <c r="A112" s="83" t="s">
        <v>417</v>
      </c>
      <c r="B112" s="40">
        <v>7</v>
      </c>
      <c r="C112" s="41">
        <v>7</v>
      </c>
      <c r="D112" s="41"/>
      <c r="E112" s="41"/>
      <c r="F112" s="41"/>
      <c r="G112" s="41"/>
      <c r="H112" s="41"/>
      <c r="I112" s="41"/>
      <c r="J112" s="6">
        <f aca="true" t="shared" si="3" ref="J112:J119">(B112*2100+F112*2400)/2</f>
        <v>7350</v>
      </c>
      <c r="K112" s="6">
        <f aca="true" t="shared" si="4" ref="K112:K117">(C112*2100*0.4+F112*2400)/2</f>
        <v>2940</v>
      </c>
      <c r="L112" s="6">
        <f aca="true" t="shared" si="5" ref="L112:L119">J112-K112</f>
        <v>4410</v>
      </c>
    </row>
    <row r="113" spans="1:12" ht="21" customHeight="1">
      <c r="A113" s="83" t="s">
        <v>418</v>
      </c>
      <c r="B113" s="40">
        <v>4</v>
      </c>
      <c r="C113" s="41">
        <v>4</v>
      </c>
      <c r="D113" s="41"/>
      <c r="E113" s="41"/>
      <c r="F113" s="41"/>
      <c r="G113" s="41"/>
      <c r="H113" s="41"/>
      <c r="I113" s="41"/>
      <c r="J113" s="6">
        <f t="shared" si="3"/>
        <v>4200</v>
      </c>
      <c r="K113" s="6">
        <f t="shared" si="4"/>
        <v>1680</v>
      </c>
      <c r="L113" s="6">
        <f t="shared" si="5"/>
        <v>2520</v>
      </c>
    </row>
    <row r="114" spans="1:12" ht="18.75" customHeight="1">
      <c r="A114" s="83" t="s">
        <v>419</v>
      </c>
      <c r="B114" s="40">
        <v>3</v>
      </c>
      <c r="C114" s="41">
        <v>3</v>
      </c>
      <c r="D114" s="41"/>
      <c r="E114" s="41"/>
      <c r="F114" s="41"/>
      <c r="G114" s="41"/>
      <c r="H114" s="41"/>
      <c r="I114" s="41"/>
      <c r="J114" s="6">
        <f t="shared" si="3"/>
        <v>3150</v>
      </c>
      <c r="K114" s="6">
        <f t="shared" si="4"/>
        <v>1260</v>
      </c>
      <c r="L114" s="6">
        <f t="shared" si="5"/>
        <v>1890</v>
      </c>
    </row>
    <row r="115" spans="1:12" ht="18.75" customHeight="1">
      <c r="A115" s="76" t="s">
        <v>420</v>
      </c>
      <c r="B115" s="40">
        <v>5</v>
      </c>
      <c r="C115" s="41">
        <v>5</v>
      </c>
      <c r="D115" s="41"/>
      <c r="E115" s="41"/>
      <c r="F115" s="41"/>
      <c r="G115" s="41"/>
      <c r="H115" s="41"/>
      <c r="I115" s="41"/>
      <c r="J115" s="6">
        <f t="shared" si="3"/>
        <v>5250</v>
      </c>
      <c r="K115" s="6">
        <f t="shared" si="4"/>
        <v>2100</v>
      </c>
      <c r="L115" s="6">
        <f t="shared" si="5"/>
        <v>3150</v>
      </c>
    </row>
    <row r="116" spans="1:12" ht="18.75" customHeight="1">
      <c r="A116" s="76" t="s">
        <v>421</v>
      </c>
      <c r="B116" s="15">
        <v>19</v>
      </c>
      <c r="C116" s="46">
        <v>19</v>
      </c>
      <c r="D116" s="46"/>
      <c r="E116" s="46"/>
      <c r="F116" s="46"/>
      <c r="G116" s="46"/>
      <c r="H116" s="46"/>
      <c r="I116" s="46"/>
      <c r="J116" s="6">
        <f t="shared" si="3"/>
        <v>19950</v>
      </c>
      <c r="K116" s="6">
        <f t="shared" si="4"/>
        <v>7980</v>
      </c>
      <c r="L116" s="6">
        <f t="shared" si="5"/>
        <v>11970</v>
      </c>
    </row>
    <row r="117" spans="1:12" ht="18.75" customHeight="1">
      <c r="A117" s="76" t="s">
        <v>422</v>
      </c>
      <c r="B117" s="45">
        <v>21</v>
      </c>
      <c r="C117" s="41">
        <v>21</v>
      </c>
      <c r="D117" s="41"/>
      <c r="E117" s="41"/>
      <c r="F117" s="41"/>
      <c r="G117" s="41"/>
      <c r="H117" s="41"/>
      <c r="I117" s="41"/>
      <c r="J117" s="6">
        <f t="shared" si="3"/>
        <v>22050</v>
      </c>
      <c r="K117" s="6">
        <f t="shared" si="4"/>
        <v>8820</v>
      </c>
      <c r="L117" s="6">
        <f t="shared" si="5"/>
        <v>13230</v>
      </c>
    </row>
    <row r="118" spans="1:12" ht="18.75" customHeight="1">
      <c r="A118" s="70" t="s">
        <v>231</v>
      </c>
      <c r="B118" s="90">
        <v>2</v>
      </c>
      <c r="C118" s="91"/>
      <c r="D118" s="91">
        <v>2</v>
      </c>
      <c r="E118" s="91"/>
      <c r="F118" s="91">
        <v>0</v>
      </c>
      <c r="G118" s="91"/>
      <c r="H118" s="91">
        <v>0</v>
      </c>
      <c r="I118" s="91"/>
      <c r="J118" s="6">
        <f t="shared" si="3"/>
        <v>2100</v>
      </c>
      <c r="K118" s="6">
        <v>840</v>
      </c>
      <c r="L118" s="6">
        <f t="shared" si="5"/>
        <v>1260</v>
      </c>
    </row>
    <row r="119" spans="1:12" ht="18.75" customHeight="1">
      <c r="A119" s="70" t="s">
        <v>232</v>
      </c>
      <c r="B119" s="90">
        <v>8</v>
      </c>
      <c r="C119" s="91"/>
      <c r="D119" s="91">
        <v>8</v>
      </c>
      <c r="E119" s="91"/>
      <c r="F119" s="91"/>
      <c r="G119" s="91"/>
      <c r="H119" s="91"/>
      <c r="I119" s="91"/>
      <c r="J119" s="6">
        <f t="shared" si="3"/>
        <v>8400</v>
      </c>
      <c r="K119" s="6">
        <v>3360</v>
      </c>
      <c r="L119" s="6">
        <f t="shared" si="5"/>
        <v>5040</v>
      </c>
    </row>
    <row r="120" spans="1:12" ht="18.75" customHeight="1">
      <c r="A120" s="43" t="s">
        <v>48</v>
      </c>
      <c r="B120" s="51">
        <f>B121</f>
        <v>5</v>
      </c>
      <c r="C120" s="51">
        <f>C121</f>
        <v>5</v>
      </c>
      <c r="D120" s="51">
        <f>D121</f>
        <v>0</v>
      </c>
      <c r="E120" s="51"/>
      <c r="F120" s="51">
        <f>F121</f>
        <v>0</v>
      </c>
      <c r="G120" s="51">
        <f>G121</f>
        <v>0</v>
      </c>
      <c r="H120" s="51">
        <f>H121</f>
        <v>0</v>
      </c>
      <c r="I120" s="51"/>
      <c r="J120" s="111">
        <f>J121</f>
        <v>5250</v>
      </c>
      <c r="K120" s="111">
        <f>K121</f>
        <v>4200</v>
      </c>
      <c r="L120" s="111">
        <f>L121</f>
        <v>1050</v>
      </c>
    </row>
    <row r="121" spans="1:12" ht="18.75" customHeight="1">
      <c r="A121" s="76" t="s">
        <v>154</v>
      </c>
      <c r="B121" s="49">
        <f>SUM(C121:D121)</f>
        <v>5</v>
      </c>
      <c r="C121" s="49">
        <v>5</v>
      </c>
      <c r="D121" s="15"/>
      <c r="E121" s="15"/>
      <c r="F121" s="15"/>
      <c r="G121" s="15"/>
      <c r="H121" s="15"/>
      <c r="I121" s="15"/>
      <c r="J121" s="6">
        <f>(B121*2100+F121*2400)/2</f>
        <v>5250</v>
      </c>
      <c r="K121" s="6">
        <f>(C121*2100*0.8+F121*2400)/2</f>
        <v>4200</v>
      </c>
      <c r="L121" s="6">
        <f>J121-K121</f>
        <v>1050</v>
      </c>
    </row>
    <row r="122" spans="1:12" ht="18.75" customHeight="1">
      <c r="A122" s="42" t="s">
        <v>49</v>
      </c>
      <c r="B122" s="42">
        <f>B123</f>
        <v>15</v>
      </c>
      <c r="C122" s="42">
        <f>C123</f>
        <v>15</v>
      </c>
      <c r="D122" s="42">
        <f>D123</f>
        <v>0</v>
      </c>
      <c r="E122" s="42"/>
      <c r="F122" s="42">
        <f>F123</f>
        <v>0</v>
      </c>
      <c r="G122" s="42">
        <f>G123</f>
        <v>0</v>
      </c>
      <c r="H122" s="42">
        <f>H123</f>
        <v>0</v>
      </c>
      <c r="I122" s="42"/>
      <c r="J122" s="110">
        <f>J123</f>
        <v>15750</v>
      </c>
      <c r="K122" s="110">
        <f>K123</f>
        <v>12600</v>
      </c>
      <c r="L122" s="110">
        <f>L123</f>
        <v>3150</v>
      </c>
    </row>
    <row r="123" spans="1:12" ht="18.75" customHeight="1">
      <c r="A123" s="83" t="s">
        <v>50</v>
      </c>
      <c r="B123" s="39">
        <v>15</v>
      </c>
      <c r="C123" s="39">
        <v>15</v>
      </c>
      <c r="D123" s="39"/>
      <c r="E123" s="39"/>
      <c r="F123" s="39"/>
      <c r="G123" s="39"/>
      <c r="H123" s="39"/>
      <c r="I123" s="39"/>
      <c r="J123" s="6">
        <f>(B123*2100+F123*2400)/2</f>
        <v>15750</v>
      </c>
      <c r="K123" s="6">
        <f>(C123*2100*0.8+F123*2400)/2</f>
        <v>12600</v>
      </c>
      <c r="L123" s="6">
        <f>J123-K123</f>
        <v>3150</v>
      </c>
    </row>
    <row r="124" spans="1:12" ht="18.75" customHeight="1">
      <c r="A124" s="42" t="s">
        <v>51</v>
      </c>
      <c r="B124" s="44">
        <f>B125+B126</f>
        <v>19</v>
      </c>
      <c r="C124" s="44">
        <f>C125+C126</f>
        <v>3</v>
      </c>
      <c r="D124" s="44">
        <f>D125+D126</f>
        <v>16</v>
      </c>
      <c r="E124" s="44"/>
      <c r="F124" s="44">
        <f>F125+F126</f>
        <v>51</v>
      </c>
      <c r="G124" s="44">
        <f>G125+G126</f>
        <v>0</v>
      </c>
      <c r="H124" s="44">
        <f>H125+H126</f>
        <v>51</v>
      </c>
      <c r="I124" s="44"/>
      <c r="J124" s="112">
        <f>J125+J126</f>
        <v>81150</v>
      </c>
      <c r="K124" s="112">
        <f>K125+K126</f>
        <v>63720</v>
      </c>
      <c r="L124" s="112">
        <f>L125+L126</f>
        <v>17430</v>
      </c>
    </row>
    <row r="125" spans="1:12" ht="18.75" customHeight="1">
      <c r="A125" s="84" t="s">
        <v>155</v>
      </c>
      <c r="B125" s="40">
        <v>3</v>
      </c>
      <c r="C125" s="41">
        <v>3</v>
      </c>
      <c r="D125" s="41"/>
      <c r="E125" s="41"/>
      <c r="F125" s="41"/>
      <c r="G125" s="41"/>
      <c r="H125" s="41"/>
      <c r="I125" s="41"/>
      <c r="J125" s="6">
        <f>(B125*2100+F125*2400)/2</f>
        <v>3150</v>
      </c>
      <c r="K125" s="6">
        <f>(C125*2100*0.8+F125*2400)/2</f>
        <v>2520</v>
      </c>
      <c r="L125" s="6">
        <f>J125-K125</f>
        <v>630</v>
      </c>
    </row>
    <row r="126" spans="1:12" ht="18.75" customHeight="1">
      <c r="A126" s="92" t="s">
        <v>233</v>
      </c>
      <c r="B126" s="93">
        <v>16</v>
      </c>
      <c r="C126" s="91"/>
      <c r="D126" s="91">
        <v>16</v>
      </c>
      <c r="E126" s="91"/>
      <c r="F126" s="91">
        <v>51</v>
      </c>
      <c r="G126" s="91"/>
      <c r="H126" s="91">
        <v>51</v>
      </c>
      <c r="I126" s="91"/>
      <c r="J126" s="6">
        <f>(B126*2100+F126*2400)/2</f>
        <v>78000</v>
      </c>
      <c r="K126" s="6">
        <f>(C126*2100*0.8+F126*2400)/2</f>
        <v>61200</v>
      </c>
      <c r="L126" s="6">
        <f>J126-K126</f>
        <v>16800</v>
      </c>
    </row>
    <row r="127" spans="1:12" ht="18.75" customHeight="1">
      <c r="A127" s="42" t="s">
        <v>52</v>
      </c>
      <c r="B127" s="42">
        <f>B128</f>
        <v>1</v>
      </c>
      <c r="C127" s="42">
        <f>C128</f>
        <v>1</v>
      </c>
      <c r="D127" s="42">
        <f>D128</f>
        <v>0</v>
      </c>
      <c r="E127" s="42"/>
      <c r="F127" s="42">
        <f>F128</f>
        <v>0</v>
      </c>
      <c r="G127" s="42">
        <f>G128</f>
        <v>0</v>
      </c>
      <c r="H127" s="42">
        <f>H128</f>
        <v>0</v>
      </c>
      <c r="I127" s="42"/>
      <c r="J127" s="110">
        <f>J128</f>
        <v>1050</v>
      </c>
      <c r="K127" s="110">
        <f>K128</f>
        <v>840</v>
      </c>
      <c r="L127" s="110">
        <f>L128</f>
        <v>210</v>
      </c>
    </row>
    <row r="128" spans="1:12" ht="18.75" customHeight="1">
      <c r="A128" s="83" t="s">
        <v>53</v>
      </c>
      <c r="B128" s="15">
        <v>1</v>
      </c>
      <c r="C128" s="15">
        <v>1</v>
      </c>
      <c r="D128" s="15"/>
      <c r="E128" s="15"/>
      <c r="F128" s="15"/>
      <c r="G128" s="15"/>
      <c r="H128" s="15"/>
      <c r="I128" s="15"/>
      <c r="J128" s="6">
        <f>(B128*2100+F128*2400)/2</f>
        <v>1050</v>
      </c>
      <c r="K128" s="6">
        <f>(C128*2100*0.8+F128*2400)/2</f>
        <v>840</v>
      </c>
      <c r="L128" s="6">
        <f>J128-K128</f>
        <v>210</v>
      </c>
    </row>
    <row r="129" spans="1:12" ht="18.75" customHeight="1">
      <c r="A129" s="43" t="s">
        <v>54</v>
      </c>
      <c r="B129" s="42">
        <f>B130</f>
        <v>3</v>
      </c>
      <c r="C129" s="42">
        <f>C130</f>
        <v>3</v>
      </c>
      <c r="D129" s="42">
        <f>D130</f>
        <v>0</v>
      </c>
      <c r="E129" s="42"/>
      <c r="F129" s="42">
        <f>F130</f>
        <v>888</v>
      </c>
      <c r="G129" s="42">
        <f>G130</f>
        <v>888</v>
      </c>
      <c r="H129" s="42">
        <f>H130</f>
        <v>0</v>
      </c>
      <c r="I129" s="42"/>
      <c r="J129" s="110">
        <f>J130</f>
        <v>1068750</v>
      </c>
      <c r="K129" s="110">
        <f>K130</f>
        <v>1068120</v>
      </c>
      <c r="L129" s="110">
        <f>L130</f>
        <v>630</v>
      </c>
    </row>
    <row r="130" spans="1:12" ht="18.75" customHeight="1">
      <c r="A130" s="84" t="s">
        <v>55</v>
      </c>
      <c r="B130" s="40">
        <v>3</v>
      </c>
      <c r="C130" s="41">
        <v>3</v>
      </c>
      <c r="D130" s="41"/>
      <c r="E130" s="41"/>
      <c r="F130" s="41">
        <v>888</v>
      </c>
      <c r="G130" s="41">
        <v>888</v>
      </c>
      <c r="H130" s="41"/>
      <c r="I130" s="41"/>
      <c r="J130" s="6">
        <f>(B130*2100+F130*2400)/2</f>
        <v>1068750</v>
      </c>
      <c r="K130" s="6">
        <f>(C130*2100*0.8+F130*2400)/2</f>
        <v>1068120</v>
      </c>
      <c r="L130" s="6">
        <f>J130-K130</f>
        <v>630</v>
      </c>
    </row>
    <row r="131" spans="1:12" ht="18.75" customHeight="1">
      <c r="A131" s="43" t="s">
        <v>56</v>
      </c>
      <c r="B131" s="44">
        <f>B132</f>
        <v>11</v>
      </c>
      <c r="C131" s="44">
        <f>C132</f>
        <v>11</v>
      </c>
      <c r="D131" s="44">
        <f>D132</f>
        <v>0</v>
      </c>
      <c r="E131" s="44"/>
      <c r="F131" s="44">
        <f>F132</f>
        <v>0</v>
      </c>
      <c r="G131" s="44">
        <f>G132</f>
        <v>0</v>
      </c>
      <c r="H131" s="44">
        <f>H132</f>
        <v>0</v>
      </c>
      <c r="I131" s="44"/>
      <c r="J131" s="112">
        <f>J132</f>
        <v>11550</v>
      </c>
      <c r="K131" s="112">
        <f>K132</f>
        <v>9240</v>
      </c>
      <c r="L131" s="112">
        <f>L132</f>
        <v>2310</v>
      </c>
    </row>
    <row r="132" spans="1:12" ht="18.75" customHeight="1">
      <c r="A132" s="76" t="s">
        <v>57</v>
      </c>
      <c r="B132" s="48">
        <f>C132</f>
        <v>11</v>
      </c>
      <c r="C132" s="41">
        <v>11</v>
      </c>
      <c r="D132" s="41"/>
      <c r="E132" s="41"/>
      <c r="F132" s="41"/>
      <c r="G132" s="41"/>
      <c r="H132" s="41"/>
      <c r="I132" s="41"/>
      <c r="J132" s="6">
        <f>(B132*2100+F132*2400)/2</f>
        <v>11550</v>
      </c>
      <c r="K132" s="6">
        <f>(C132*2100*0.8+F132*2400)/2</f>
        <v>9240</v>
      </c>
      <c r="L132" s="6">
        <f>J132-K132</f>
        <v>2310</v>
      </c>
    </row>
    <row r="133" spans="1:12" ht="18.75" customHeight="1">
      <c r="A133" s="43" t="s">
        <v>58</v>
      </c>
      <c r="B133" s="42">
        <f>B134</f>
        <v>8</v>
      </c>
      <c r="C133" s="42">
        <f>C134</f>
        <v>8</v>
      </c>
      <c r="D133" s="42">
        <f>D134</f>
        <v>0</v>
      </c>
      <c r="E133" s="42"/>
      <c r="F133" s="42">
        <f>F134</f>
        <v>0</v>
      </c>
      <c r="G133" s="42">
        <f>G134</f>
        <v>0</v>
      </c>
      <c r="H133" s="42">
        <f>H134</f>
        <v>0</v>
      </c>
      <c r="I133" s="42"/>
      <c r="J133" s="110">
        <f>J134</f>
        <v>8400</v>
      </c>
      <c r="K133" s="110">
        <f>K134</f>
        <v>6720</v>
      </c>
      <c r="L133" s="110">
        <f>L134</f>
        <v>1680</v>
      </c>
    </row>
    <row r="134" spans="1:12" ht="18.75" customHeight="1">
      <c r="A134" s="84" t="s">
        <v>59</v>
      </c>
      <c r="B134" s="39">
        <v>8</v>
      </c>
      <c r="C134" s="41">
        <v>8</v>
      </c>
      <c r="D134" s="41"/>
      <c r="E134" s="41"/>
      <c r="F134" s="41"/>
      <c r="G134" s="41"/>
      <c r="H134" s="41"/>
      <c r="I134" s="41"/>
      <c r="J134" s="6">
        <f>(B134*2100+F134*2400)/2</f>
        <v>8400</v>
      </c>
      <c r="K134" s="6">
        <f>(C134*2100*0.8+F134*2400)/2</f>
        <v>6720</v>
      </c>
      <c r="L134" s="6">
        <f>J134-K134</f>
        <v>1680</v>
      </c>
    </row>
    <row r="135" spans="1:12" ht="18.75" customHeight="1">
      <c r="A135" s="42" t="s">
        <v>60</v>
      </c>
      <c r="B135" s="42">
        <f>B136</f>
        <v>17</v>
      </c>
      <c r="C135" s="42">
        <f>C136</f>
        <v>17</v>
      </c>
      <c r="D135" s="42">
        <f>D136</f>
        <v>0</v>
      </c>
      <c r="E135" s="42"/>
      <c r="F135" s="42">
        <f>F136</f>
        <v>0</v>
      </c>
      <c r="G135" s="42">
        <f>G136</f>
        <v>0</v>
      </c>
      <c r="H135" s="42">
        <f>H136</f>
        <v>0</v>
      </c>
      <c r="I135" s="42"/>
      <c r="J135" s="110">
        <f>J136</f>
        <v>17850</v>
      </c>
      <c r="K135" s="110">
        <f>K136</f>
        <v>14280</v>
      </c>
      <c r="L135" s="110">
        <f>L136</f>
        <v>3570</v>
      </c>
    </row>
    <row r="136" spans="1:12" ht="18.75" customHeight="1">
      <c r="A136" s="76" t="s">
        <v>61</v>
      </c>
      <c r="B136" s="15">
        <v>17</v>
      </c>
      <c r="C136" s="41">
        <v>17</v>
      </c>
      <c r="D136" s="41"/>
      <c r="E136" s="41"/>
      <c r="F136" s="41"/>
      <c r="G136" s="41"/>
      <c r="H136" s="41"/>
      <c r="I136" s="41"/>
      <c r="J136" s="6">
        <f>(B136*2100+F136*2400)/2</f>
        <v>17850</v>
      </c>
      <c r="K136" s="6">
        <f>(C136*2100*0.8+F136*2400)/2</f>
        <v>14280</v>
      </c>
      <c r="L136" s="6">
        <f>J136-K136</f>
        <v>3570</v>
      </c>
    </row>
    <row r="137" spans="1:12" ht="18.75" customHeight="1">
      <c r="A137" s="20" t="s">
        <v>251</v>
      </c>
      <c r="B137" s="21">
        <f>B138+B149+B151+B154+B157+B159+B161+B163+B165+B167+B169</f>
        <v>392</v>
      </c>
      <c r="C137" s="21">
        <f>C138+C149+C151+C154+C157+C159+C161+C163+C165+C167+C169</f>
        <v>325</v>
      </c>
      <c r="D137" s="21">
        <f>D138+D149+D151+D154+D157+D159+D161+D163+D165+D167+D169</f>
        <v>67</v>
      </c>
      <c r="E137" s="21"/>
      <c r="F137" s="21">
        <f>F138+F149+F151+F154+F157+F159+F161+F163+F165+F167+F169</f>
        <v>368</v>
      </c>
      <c r="G137" s="21">
        <f>G138+G149+G151+G154+G157+G159+G161+G163+G165+G167+G169</f>
        <v>281</v>
      </c>
      <c r="H137" s="21">
        <f>H138+H149+H151+H154+H157+H159+H161+H163+H165+H167+H169</f>
        <v>0</v>
      </c>
      <c r="I137" s="21"/>
      <c r="J137" s="99">
        <f>J138+J149+J151+J154+J157+J159+J161+J163+J165+J167+J169</f>
        <v>853200</v>
      </c>
      <c r="K137" s="99">
        <f>K138+K149+K151+K154+K157+K159+K161+K163+K165+K167+K169</f>
        <v>726360</v>
      </c>
      <c r="L137" s="99">
        <f>L138+L149+L151+L154+L157+L159+L161+L163+L165+L167+L169</f>
        <v>126840</v>
      </c>
    </row>
    <row r="138" spans="1:12" ht="18.75" customHeight="1">
      <c r="A138" s="24" t="s">
        <v>250</v>
      </c>
      <c r="B138" s="38">
        <f>SUM(B139:B148)</f>
        <v>207</v>
      </c>
      <c r="C138" s="38">
        <f>SUM(C139:C148)</f>
        <v>147</v>
      </c>
      <c r="D138" s="38">
        <f>SUM(D139:D148)</f>
        <v>60</v>
      </c>
      <c r="E138" s="38"/>
      <c r="F138" s="38">
        <f>SUM(F139:F148)</f>
        <v>39</v>
      </c>
      <c r="G138" s="38">
        <f>SUM(G139:G148)</f>
        <v>39</v>
      </c>
      <c r="H138" s="38">
        <f>SUM(H139:H148)</f>
        <v>0</v>
      </c>
      <c r="I138" s="38"/>
      <c r="J138" s="100">
        <f>SUM(J139:J148)</f>
        <v>264150</v>
      </c>
      <c r="K138" s="100">
        <f>SUM(K139:K148)</f>
        <v>177210</v>
      </c>
      <c r="L138" s="100">
        <f>SUM(L139:L148)</f>
        <v>86940</v>
      </c>
    </row>
    <row r="139" spans="1:12" ht="18.75" customHeight="1">
      <c r="A139" s="70" t="s">
        <v>265</v>
      </c>
      <c r="B139" s="12">
        <v>29</v>
      </c>
      <c r="C139" s="11">
        <v>29</v>
      </c>
      <c r="D139" s="11"/>
      <c r="E139" s="11"/>
      <c r="F139" s="11"/>
      <c r="G139" s="11"/>
      <c r="H139" s="6"/>
      <c r="I139" s="6"/>
      <c r="J139" s="6">
        <f aca="true" t="shared" si="6" ref="J139:J148">(B139*2100+F139*2400)/2</f>
        <v>30450</v>
      </c>
      <c r="K139" s="6">
        <f aca="true" t="shared" si="7" ref="K139:K144">(C139*2100*0.6+F139*2400)/2</f>
        <v>18270</v>
      </c>
      <c r="L139" s="6">
        <f aca="true" t="shared" si="8" ref="L139:L148">J139-K139</f>
        <v>12180</v>
      </c>
    </row>
    <row r="140" spans="1:12" ht="18.75" customHeight="1">
      <c r="A140" s="70" t="s">
        <v>266</v>
      </c>
      <c r="B140" s="12">
        <v>24</v>
      </c>
      <c r="C140" s="11">
        <v>24</v>
      </c>
      <c r="D140" s="11"/>
      <c r="E140" s="11"/>
      <c r="F140" s="11"/>
      <c r="G140" s="11"/>
      <c r="H140" s="6"/>
      <c r="I140" s="6"/>
      <c r="J140" s="6">
        <f t="shared" si="6"/>
        <v>25200</v>
      </c>
      <c r="K140" s="6">
        <f t="shared" si="7"/>
        <v>15120</v>
      </c>
      <c r="L140" s="6">
        <f t="shared" si="8"/>
        <v>10080</v>
      </c>
    </row>
    <row r="141" spans="1:12" ht="18.75" customHeight="1">
      <c r="A141" s="70" t="s">
        <v>267</v>
      </c>
      <c r="B141" s="12">
        <v>70</v>
      </c>
      <c r="C141" s="11">
        <v>70</v>
      </c>
      <c r="D141" s="11"/>
      <c r="E141" s="11"/>
      <c r="F141" s="11">
        <v>0</v>
      </c>
      <c r="G141" s="11">
        <v>0</v>
      </c>
      <c r="H141" s="6"/>
      <c r="I141" s="6"/>
      <c r="J141" s="6">
        <f t="shared" si="6"/>
        <v>73500</v>
      </c>
      <c r="K141" s="6">
        <f t="shared" si="7"/>
        <v>44100</v>
      </c>
      <c r="L141" s="6">
        <f t="shared" si="8"/>
        <v>29400</v>
      </c>
    </row>
    <row r="142" spans="1:12" ht="18.75" customHeight="1">
      <c r="A142" s="70" t="s">
        <v>268</v>
      </c>
      <c r="B142" s="12">
        <v>9</v>
      </c>
      <c r="C142" s="11">
        <v>9</v>
      </c>
      <c r="D142" s="11"/>
      <c r="E142" s="11"/>
      <c r="F142" s="11"/>
      <c r="G142" s="11"/>
      <c r="H142" s="6"/>
      <c r="I142" s="6"/>
      <c r="J142" s="6">
        <f t="shared" si="6"/>
        <v>9450</v>
      </c>
      <c r="K142" s="6">
        <f t="shared" si="7"/>
        <v>5670</v>
      </c>
      <c r="L142" s="6">
        <f t="shared" si="8"/>
        <v>3780</v>
      </c>
    </row>
    <row r="143" spans="1:12" ht="18.75" customHeight="1">
      <c r="A143" s="70" t="s">
        <v>269</v>
      </c>
      <c r="B143" s="12">
        <v>13</v>
      </c>
      <c r="C143" s="11">
        <v>13</v>
      </c>
      <c r="D143" s="11"/>
      <c r="E143" s="11"/>
      <c r="F143" s="11"/>
      <c r="G143" s="11"/>
      <c r="H143" s="6"/>
      <c r="I143" s="6"/>
      <c r="J143" s="6">
        <f t="shared" si="6"/>
        <v>13650</v>
      </c>
      <c r="K143" s="6">
        <f t="shared" si="7"/>
        <v>8190</v>
      </c>
      <c r="L143" s="6">
        <f t="shared" si="8"/>
        <v>5460</v>
      </c>
    </row>
    <row r="144" spans="1:12" ht="18.75" customHeight="1">
      <c r="A144" s="70" t="s">
        <v>270</v>
      </c>
      <c r="B144" s="12">
        <v>2</v>
      </c>
      <c r="C144" s="11">
        <v>2</v>
      </c>
      <c r="D144" s="11"/>
      <c r="E144" s="11"/>
      <c r="F144" s="11">
        <v>39</v>
      </c>
      <c r="G144" s="11">
        <v>39</v>
      </c>
      <c r="H144" s="6"/>
      <c r="I144" s="6"/>
      <c r="J144" s="6">
        <f t="shared" si="6"/>
        <v>48900</v>
      </c>
      <c r="K144" s="6">
        <f t="shared" si="7"/>
        <v>48060</v>
      </c>
      <c r="L144" s="6">
        <f t="shared" si="8"/>
        <v>840</v>
      </c>
    </row>
    <row r="145" spans="1:12" ht="18.75" customHeight="1">
      <c r="A145" s="85" t="s">
        <v>271</v>
      </c>
      <c r="B145" s="3">
        <v>21</v>
      </c>
      <c r="C145" s="3"/>
      <c r="D145" s="3">
        <v>21</v>
      </c>
      <c r="E145" s="3"/>
      <c r="F145" s="3"/>
      <c r="G145" s="3"/>
      <c r="H145" s="3"/>
      <c r="I145" s="3"/>
      <c r="J145" s="6">
        <f t="shared" si="6"/>
        <v>22050</v>
      </c>
      <c r="K145" s="6">
        <v>13230</v>
      </c>
      <c r="L145" s="6">
        <f t="shared" si="8"/>
        <v>8820</v>
      </c>
    </row>
    <row r="146" spans="1:12" ht="18.75" customHeight="1">
      <c r="A146" s="89" t="s">
        <v>239</v>
      </c>
      <c r="B146" s="3">
        <f>D146</f>
        <v>12</v>
      </c>
      <c r="C146" s="3"/>
      <c r="D146" s="3">
        <v>12</v>
      </c>
      <c r="E146" s="3"/>
      <c r="F146" s="3"/>
      <c r="G146" s="3"/>
      <c r="H146" s="3"/>
      <c r="I146" s="3"/>
      <c r="J146" s="6">
        <f t="shared" si="6"/>
        <v>12600</v>
      </c>
      <c r="K146" s="6">
        <v>7560</v>
      </c>
      <c r="L146" s="6">
        <f t="shared" si="8"/>
        <v>5040</v>
      </c>
    </row>
    <row r="147" spans="1:12" ht="18.75" customHeight="1">
      <c r="A147" s="89" t="s">
        <v>240</v>
      </c>
      <c r="B147" s="3">
        <f>D147</f>
        <v>26</v>
      </c>
      <c r="C147" s="3"/>
      <c r="D147" s="3">
        <v>26</v>
      </c>
      <c r="E147" s="3"/>
      <c r="F147" s="3"/>
      <c r="G147" s="3"/>
      <c r="H147" s="3"/>
      <c r="I147" s="3"/>
      <c r="J147" s="6">
        <f t="shared" si="6"/>
        <v>27300</v>
      </c>
      <c r="K147" s="6">
        <v>16380</v>
      </c>
      <c r="L147" s="6">
        <f t="shared" si="8"/>
        <v>10920</v>
      </c>
    </row>
    <row r="148" spans="1:12" ht="18.75" customHeight="1">
      <c r="A148" s="89" t="s">
        <v>241</v>
      </c>
      <c r="B148" s="3">
        <f>D148</f>
        <v>1</v>
      </c>
      <c r="C148" s="3"/>
      <c r="D148" s="3">
        <v>1</v>
      </c>
      <c r="E148" s="3"/>
      <c r="F148" s="3"/>
      <c r="G148" s="3"/>
      <c r="H148" s="3"/>
      <c r="I148" s="3"/>
      <c r="J148" s="6">
        <f t="shared" si="6"/>
        <v>1050</v>
      </c>
      <c r="K148" s="6">
        <v>630</v>
      </c>
      <c r="L148" s="6">
        <f t="shared" si="8"/>
        <v>420</v>
      </c>
    </row>
    <row r="149" spans="1:12" ht="18.75" customHeight="1">
      <c r="A149" s="24" t="s">
        <v>220</v>
      </c>
      <c r="B149" s="94">
        <f>B150</f>
        <v>5</v>
      </c>
      <c r="C149" s="94">
        <f>C150</f>
        <v>5</v>
      </c>
      <c r="D149" s="94">
        <f>D150</f>
        <v>0</v>
      </c>
      <c r="E149" s="94"/>
      <c r="F149" s="94">
        <f>F150</f>
        <v>0</v>
      </c>
      <c r="G149" s="94">
        <f>G150</f>
        <v>0</v>
      </c>
      <c r="H149" s="94">
        <f>H150</f>
        <v>0</v>
      </c>
      <c r="I149" s="94"/>
      <c r="J149" s="102">
        <f>J150</f>
        <v>5250</v>
      </c>
      <c r="K149" s="102">
        <f>K150</f>
        <v>3150</v>
      </c>
      <c r="L149" s="102">
        <f>L150</f>
        <v>2100</v>
      </c>
    </row>
    <row r="150" spans="1:12" ht="18.75" customHeight="1">
      <c r="A150" s="72" t="s">
        <v>62</v>
      </c>
      <c r="B150" s="11">
        <v>5</v>
      </c>
      <c r="C150" s="11">
        <v>5</v>
      </c>
      <c r="D150" s="11"/>
      <c r="E150" s="11"/>
      <c r="F150" s="11"/>
      <c r="G150" s="11"/>
      <c r="H150" s="6"/>
      <c r="I150" s="6"/>
      <c r="J150" s="6">
        <f>(B150*2100+F150*2400)/2</f>
        <v>5250</v>
      </c>
      <c r="K150" s="6">
        <f>(C150*2100*0.6+F150*2400)/2</f>
        <v>3150</v>
      </c>
      <c r="L150" s="6">
        <f>J150-K150</f>
        <v>2100</v>
      </c>
    </row>
    <row r="151" spans="1:12" ht="18.75" customHeight="1">
      <c r="A151" s="24" t="s">
        <v>228</v>
      </c>
      <c r="B151" s="94">
        <f>B152+B153</f>
        <v>21</v>
      </c>
      <c r="C151" s="94">
        <f>C152+C153</f>
        <v>19</v>
      </c>
      <c r="D151" s="94">
        <f>D152+D153</f>
        <v>2</v>
      </c>
      <c r="E151" s="94"/>
      <c r="F151" s="94">
        <f>F152+F153</f>
        <v>87</v>
      </c>
      <c r="G151" s="94">
        <f>G152+G153</f>
        <v>0</v>
      </c>
      <c r="H151" s="94">
        <f>H152+H153</f>
        <v>0</v>
      </c>
      <c r="I151" s="94"/>
      <c r="J151" s="102">
        <f>J152+J153</f>
        <v>126450</v>
      </c>
      <c r="K151" s="102">
        <f>K152+K153</f>
        <v>122040</v>
      </c>
      <c r="L151" s="102">
        <f>L152+L153</f>
        <v>4410</v>
      </c>
    </row>
    <row r="152" spans="1:12" ht="18.75" customHeight="1">
      <c r="A152" s="70" t="s">
        <v>253</v>
      </c>
      <c r="B152" s="11">
        <v>19</v>
      </c>
      <c r="C152" s="11">
        <v>19</v>
      </c>
      <c r="D152" s="11"/>
      <c r="E152" s="11"/>
      <c r="F152" s="11">
        <v>87</v>
      </c>
      <c r="G152" s="11">
        <v>0</v>
      </c>
      <c r="H152" s="6"/>
      <c r="I152" s="6"/>
      <c r="J152" s="6">
        <f>(B152*2100+F152*2400)/2</f>
        <v>124350</v>
      </c>
      <c r="K152" s="6">
        <f>(C152*2100*0.8+F152*2400)/2</f>
        <v>120360</v>
      </c>
      <c r="L152" s="6">
        <f>J152-K152</f>
        <v>3990</v>
      </c>
    </row>
    <row r="153" spans="1:12" ht="18.75" customHeight="1">
      <c r="A153" s="89" t="s">
        <v>242</v>
      </c>
      <c r="B153" s="11">
        <f>D153</f>
        <v>2</v>
      </c>
      <c r="C153" s="11"/>
      <c r="D153" s="11">
        <v>2</v>
      </c>
      <c r="E153" s="11"/>
      <c r="F153" s="11"/>
      <c r="G153" s="11"/>
      <c r="H153" s="11"/>
      <c r="I153" s="11"/>
      <c r="J153" s="6">
        <f>(B153*2100+F153*2400)/2</f>
        <v>2100</v>
      </c>
      <c r="K153" s="6">
        <v>1680</v>
      </c>
      <c r="L153" s="6">
        <f>J153-K153</f>
        <v>420</v>
      </c>
    </row>
    <row r="154" spans="1:12" ht="18.75" customHeight="1">
      <c r="A154" s="24" t="s">
        <v>227</v>
      </c>
      <c r="B154" s="94">
        <f>B155+B156</f>
        <v>18</v>
      </c>
      <c r="C154" s="94">
        <f>C155+C156</f>
        <v>18</v>
      </c>
      <c r="D154" s="94">
        <f>D155+D156</f>
        <v>0</v>
      </c>
      <c r="E154" s="94"/>
      <c r="F154" s="94">
        <f>F155+F156</f>
        <v>179</v>
      </c>
      <c r="G154" s="94">
        <f>G155+G156</f>
        <v>179</v>
      </c>
      <c r="H154" s="94">
        <f>H155+H156</f>
        <v>0</v>
      </c>
      <c r="I154" s="94"/>
      <c r="J154" s="102">
        <f>J155+J156</f>
        <v>233700</v>
      </c>
      <c r="K154" s="102">
        <f>K155+K156</f>
        <v>229920</v>
      </c>
      <c r="L154" s="102">
        <f>L155+L156</f>
        <v>3780</v>
      </c>
    </row>
    <row r="155" spans="1:12" ht="18.75" customHeight="1">
      <c r="A155" s="70" t="s">
        <v>254</v>
      </c>
      <c r="B155" s="11">
        <v>15</v>
      </c>
      <c r="C155" s="11">
        <v>15</v>
      </c>
      <c r="D155" s="11"/>
      <c r="E155" s="11"/>
      <c r="F155" s="11">
        <v>136</v>
      </c>
      <c r="G155" s="11">
        <v>136</v>
      </c>
      <c r="H155" s="6"/>
      <c r="I155" s="6"/>
      <c r="J155" s="6">
        <f>(B155*2100+F155*2400)/2</f>
        <v>178950</v>
      </c>
      <c r="K155" s="6">
        <f>(C155*2100*0.8+F155*2400)/2</f>
        <v>175800</v>
      </c>
      <c r="L155" s="6">
        <f>J155-K155</f>
        <v>3150</v>
      </c>
    </row>
    <row r="156" spans="1:12" ht="18.75" customHeight="1">
      <c r="A156" s="70" t="s">
        <v>255</v>
      </c>
      <c r="B156" s="11">
        <v>3</v>
      </c>
      <c r="C156" s="11">
        <v>3</v>
      </c>
      <c r="D156" s="11"/>
      <c r="E156" s="11"/>
      <c r="F156" s="11">
        <v>43</v>
      </c>
      <c r="G156" s="11">
        <v>43</v>
      </c>
      <c r="H156" s="6"/>
      <c r="I156" s="6"/>
      <c r="J156" s="6">
        <f>(B156*2100+F156*2400)/2</f>
        <v>54750</v>
      </c>
      <c r="K156" s="6">
        <f>(C156*2100*0.8+F156*2400)/2</f>
        <v>54120</v>
      </c>
      <c r="L156" s="6">
        <f>J156-K156</f>
        <v>630</v>
      </c>
    </row>
    <row r="157" spans="1:12" ht="18.75" customHeight="1">
      <c r="A157" s="24" t="s">
        <v>226</v>
      </c>
      <c r="B157" s="94">
        <f>B158</f>
        <v>80</v>
      </c>
      <c r="C157" s="94">
        <f>C158</f>
        <v>80</v>
      </c>
      <c r="D157" s="94">
        <f>D158</f>
        <v>0</v>
      </c>
      <c r="E157" s="94"/>
      <c r="F157" s="94">
        <f>F158</f>
        <v>0</v>
      </c>
      <c r="G157" s="94">
        <f>G158</f>
        <v>0</v>
      </c>
      <c r="H157" s="94">
        <f>H158</f>
        <v>0</v>
      </c>
      <c r="I157" s="94"/>
      <c r="J157" s="102">
        <f>J158</f>
        <v>84000</v>
      </c>
      <c r="K157" s="102">
        <f>K158</f>
        <v>67200</v>
      </c>
      <c r="L157" s="102">
        <f>L158</f>
        <v>16800</v>
      </c>
    </row>
    <row r="158" spans="1:12" ht="18.75" customHeight="1">
      <c r="A158" s="70" t="s">
        <v>256</v>
      </c>
      <c r="B158" s="11">
        <v>80</v>
      </c>
      <c r="C158" s="11">
        <v>80</v>
      </c>
      <c r="D158" s="11"/>
      <c r="E158" s="11"/>
      <c r="F158" s="11"/>
      <c r="G158" s="11"/>
      <c r="H158" s="11"/>
      <c r="I158" s="11"/>
      <c r="J158" s="6">
        <f>(B158*2100+F158*2400)/2</f>
        <v>84000</v>
      </c>
      <c r="K158" s="6">
        <f>(C158*2100*0.8+F158*2400)/2</f>
        <v>67200</v>
      </c>
      <c r="L158" s="6">
        <f>J158-K158</f>
        <v>16800</v>
      </c>
    </row>
    <row r="159" spans="1:12" ht="18.75" customHeight="1">
      <c r="A159" s="24" t="s">
        <v>221</v>
      </c>
      <c r="B159" s="94">
        <f>B160</f>
        <v>16</v>
      </c>
      <c r="C159" s="94">
        <f>C160</f>
        <v>16</v>
      </c>
      <c r="D159" s="94">
        <f>D160</f>
        <v>0</v>
      </c>
      <c r="E159" s="94"/>
      <c r="F159" s="94">
        <f>F160</f>
        <v>0</v>
      </c>
      <c r="G159" s="94">
        <f>G160</f>
        <v>0</v>
      </c>
      <c r="H159" s="94">
        <f>H160</f>
        <v>0</v>
      </c>
      <c r="I159" s="94"/>
      <c r="J159" s="102">
        <f>J160</f>
        <v>16800</v>
      </c>
      <c r="K159" s="102">
        <f>K160</f>
        <v>13440</v>
      </c>
      <c r="L159" s="102">
        <f>L160</f>
        <v>3360</v>
      </c>
    </row>
    <row r="160" spans="1:12" ht="18.75" customHeight="1">
      <c r="A160" s="70" t="s">
        <v>257</v>
      </c>
      <c r="B160" s="11">
        <v>16</v>
      </c>
      <c r="C160" s="11">
        <v>16</v>
      </c>
      <c r="D160" s="11"/>
      <c r="E160" s="11"/>
      <c r="F160" s="11"/>
      <c r="G160" s="11"/>
      <c r="H160" s="6"/>
      <c r="I160" s="6"/>
      <c r="J160" s="6">
        <f>(B160*2100+F160*2400)/2</f>
        <v>16800</v>
      </c>
      <c r="K160" s="6">
        <f>(C160*2100*0.8+F160*2400)/2</f>
        <v>13440</v>
      </c>
      <c r="L160" s="6">
        <f>J160-K160</f>
        <v>3360</v>
      </c>
    </row>
    <row r="161" spans="1:12" ht="18.75" customHeight="1">
      <c r="A161" s="24" t="s">
        <v>223</v>
      </c>
      <c r="B161" s="96">
        <f>B162</f>
        <v>5</v>
      </c>
      <c r="C161" s="96">
        <f>C162</f>
        <v>5</v>
      </c>
      <c r="D161" s="96">
        <f>D162</f>
        <v>0</v>
      </c>
      <c r="E161" s="96"/>
      <c r="F161" s="96">
        <f>F162</f>
        <v>63</v>
      </c>
      <c r="G161" s="96">
        <f>G162</f>
        <v>63</v>
      </c>
      <c r="H161" s="96">
        <f>H162</f>
        <v>0</v>
      </c>
      <c r="I161" s="96"/>
      <c r="J161" s="113">
        <f>J162</f>
        <v>80850</v>
      </c>
      <c r="K161" s="113">
        <f>K162</f>
        <v>79800</v>
      </c>
      <c r="L161" s="113">
        <f>L162</f>
        <v>1050</v>
      </c>
    </row>
    <row r="162" spans="1:12" ht="18.75" customHeight="1">
      <c r="A162" s="70" t="s">
        <v>258</v>
      </c>
      <c r="B162" s="28">
        <v>5</v>
      </c>
      <c r="C162" s="28">
        <v>5</v>
      </c>
      <c r="D162" s="28"/>
      <c r="E162" s="28"/>
      <c r="F162" s="28">
        <v>63</v>
      </c>
      <c r="G162" s="28">
        <v>63</v>
      </c>
      <c r="H162" s="28"/>
      <c r="I162" s="28"/>
      <c r="J162" s="6">
        <f>(B162*2100+F162*2400)/2</f>
        <v>80850</v>
      </c>
      <c r="K162" s="6">
        <f>(C162*2100*0.8+F162*2400)/2</f>
        <v>79800</v>
      </c>
      <c r="L162" s="6">
        <f>J162-K162</f>
        <v>1050</v>
      </c>
    </row>
    <row r="163" spans="1:12" ht="18.75" customHeight="1">
      <c r="A163" s="24" t="s">
        <v>222</v>
      </c>
      <c r="B163" s="94">
        <f>B164</f>
        <v>11</v>
      </c>
      <c r="C163" s="94">
        <f>C164</f>
        <v>11</v>
      </c>
      <c r="D163" s="94">
        <f>D164</f>
        <v>0</v>
      </c>
      <c r="E163" s="94"/>
      <c r="F163" s="94">
        <f>F164</f>
        <v>0</v>
      </c>
      <c r="G163" s="94">
        <f>G164</f>
        <v>0</v>
      </c>
      <c r="H163" s="94">
        <f>H164</f>
        <v>0</v>
      </c>
      <c r="I163" s="94"/>
      <c r="J163" s="102">
        <f>J164</f>
        <v>11550</v>
      </c>
      <c r="K163" s="102">
        <f>K164</f>
        <v>9240</v>
      </c>
      <c r="L163" s="102">
        <f>L164</f>
        <v>2310</v>
      </c>
    </row>
    <row r="164" spans="1:12" ht="18.75" customHeight="1">
      <c r="A164" s="70" t="s">
        <v>259</v>
      </c>
      <c r="B164" s="11">
        <v>11</v>
      </c>
      <c r="C164" s="11">
        <v>11</v>
      </c>
      <c r="D164" s="11"/>
      <c r="E164" s="11"/>
      <c r="F164" s="11"/>
      <c r="G164" s="11"/>
      <c r="H164" s="6"/>
      <c r="I164" s="6"/>
      <c r="J164" s="6">
        <f>(B164*2100+F164*2400)/2</f>
        <v>11550</v>
      </c>
      <c r="K164" s="6">
        <f>(C164*2100*0.8+F164*2400)/2</f>
        <v>9240</v>
      </c>
      <c r="L164" s="6">
        <f>J164-K164</f>
        <v>2310</v>
      </c>
    </row>
    <row r="165" spans="1:12" ht="18.75" customHeight="1">
      <c r="A165" s="24" t="s">
        <v>225</v>
      </c>
      <c r="B165" s="94">
        <f>B166</f>
        <v>6</v>
      </c>
      <c r="C165" s="94">
        <f>C166</f>
        <v>6</v>
      </c>
      <c r="D165" s="94">
        <f>D166</f>
        <v>0</v>
      </c>
      <c r="E165" s="94"/>
      <c r="F165" s="94">
        <f>F166</f>
        <v>0</v>
      </c>
      <c r="G165" s="94">
        <f>G166</f>
        <v>0</v>
      </c>
      <c r="H165" s="94">
        <f>H166</f>
        <v>0</v>
      </c>
      <c r="I165" s="94"/>
      <c r="J165" s="102">
        <f>J166</f>
        <v>6300</v>
      </c>
      <c r="K165" s="102">
        <f>K166</f>
        <v>5040</v>
      </c>
      <c r="L165" s="102">
        <f>L166</f>
        <v>1260</v>
      </c>
    </row>
    <row r="166" spans="1:12" ht="18.75" customHeight="1">
      <c r="A166" s="70" t="s">
        <v>260</v>
      </c>
      <c r="B166" s="11">
        <v>6</v>
      </c>
      <c r="C166" s="11">
        <v>6</v>
      </c>
      <c r="D166" s="11"/>
      <c r="E166" s="11"/>
      <c r="F166" s="11"/>
      <c r="G166" s="11"/>
      <c r="H166" s="6"/>
      <c r="I166" s="6"/>
      <c r="J166" s="6">
        <f>(B166*2100+F166*2400)/2</f>
        <v>6300</v>
      </c>
      <c r="K166" s="6">
        <f>(C166*2100*0.8+F166*2400)/2</f>
        <v>5040</v>
      </c>
      <c r="L166" s="6">
        <f>J166-K166</f>
        <v>1260</v>
      </c>
    </row>
    <row r="167" spans="1:12" ht="18.75" customHeight="1">
      <c r="A167" s="24" t="s">
        <v>224</v>
      </c>
      <c r="B167" s="94">
        <f>B168</f>
        <v>18</v>
      </c>
      <c r="C167" s="94">
        <f>C168</f>
        <v>18</v>
      </c>
      <c r="D167" s="94">
        <f>D168</f>
        <v>0</v>
      </c>
      <c r="E167" s="94"/>
      <c r="F167" s="94">
        <f>F168</f>
        <v>0</v>
      </c>
      <c r="G167" s="94">
        <f>G168</f>
        <v>0</v>
      </c>
      <c r="H167" s="94">
        <f>H168</f>
        <v>0</v>
      </c>
      <c r="I167" s="94"/>
      <c r="J167" s="102">
        <f>J168</f>
        <v>18900</v>
      </c>
      <c r="K167" s="102">
        <f>K168</f>
        <v>15120</v>
      </c>
      <c r="L167" s="102">
        <f>L168</f>
        <v>3780</v>
      </c>
    </row>
    <row r="168" spans="1:12" ht="18.75" customHeight="1">
      <c r="A168" s="70" t="s">
        <v>261</v>
      </c>
      <c r="B168" s="11">
        <v>18</v>
      </c>
      <c r="C168" s="11">
        <v>18</v>
      </c>
      <c r="D168" s="11"/>
      <c r="E168" s="11"/>
      <c r="F168" s="11"/>
      <c r="G168" s="11"/>
      <c r="H168" s="6"/>
      <c r="I168" s="6"/>
      <c r="J168" s="6">
        <f>(B168*2100+F168*2400)/2</f>
        <v>18900</v>
      </c>
      <c r="K168" s="6">
        <f>(C168*2100*0.8+F168*2400)/2</f>
        <v>15120</v>
      </c>
      <c r="L168" s="6">
        <f>J168-K168</f>
        <v>3780</v>
      </c>
    </row>
    <row r="169" spans="1:12" ht="18.75" customHeight="1">
      <c r="A169" s="24" t="s">
        <v>229</v>
      </c>
      <c r="B169" s="94">
        <f>B170</f>
        <v>5</v>
      </c>
      <c r="C169" s="94">
        <f>C170</f>
        <v>0</v>
      </c>
      <c r="D169" s="94">
        <f>D170</f>
        <v>5</v>
      </c>
      <c r="E169" s="94"/>
      <c r="F169" s="94">
        <f>F170</f>
        <v>0</v>
      </c>
      <c r="G169" s="94">
        <f>G170</f>
        <v>0</v>
      </c>
      <c r="H169" s="94">
        <f>H170</f>
        <v>0</v>
      </c>
      <c r="I169" s="94"/>
      <c r="J169" s="102">
        <f>J170</f>
        <v>5250</v>
      </c>
      <c r="K169" s="102">
        <f>K170</f>
        <v>4200</v>
      </c>
      <c r="L169" s="102">
        <f>L170</f>
        <v>1050</v>
      </c>
    </row>
    <row r="170" spans="1:12" ht="18.75" customHeight="1">
      <c r="A170" s="89" t="s">
        <v>243</v>
      </c>
      <c r="B170" s="11">
        <f>D170</f>
        <v>5</v>
      </c>
      <c r="C170" s="11"/>
      <c r="D170" s="11">
        <v>5</v>
      </c>
      <c r="E170" s="11"/>
      <c r="F170" s="11"/>
      <c r="G170" s="11"/>
      <c r="H170" s="11"/>
      <c r="I170" s="11"/>
      <c r="J170" s="6">
        <f>(B170*2100+F170*2400)/2</f>
        <v>5250</v>
      </c>
      <c r="K170" s="6">
        <v>4200</v>
      </c>
      <c r="L170" s="6">
        <f>J170-K170</f>
        <v>1050</v>
      </c>
    </row>
    <row r="171" spans="1:12" ht="18.75" customHeight="1">
      <c r="A171" s="22" t="s">
        <v>262</v>
      </c>
      <c r="B171" s="22">
        <f>B172+B186+B189+B192+B195+B197+B199+B201</f>
        <v>965</v>
      </c>
      <c r="C171" s="22">
        <f>C172+C186+C189+C192+C195+C197+C199+C201</f>
        <v>811</v>
      </c>
      <c r="D171" s="22">
        <f>D172+D186+D189+D192+D195+D197+D199+D201</f>
        <v>154</v>
      </c>
      <c r="E171" s="22"/>
      <c r="F171" s="22">
        <f>F172+F186+F189+F192+F195+F197+F199+F201</f>
        <v>343</v>
      </c>
      <c r="G171" s="22">
        <f>G172+G186+G189+G192+G195+G197+G199+G201</f>
        <v>97</v>
      </c>
      <c r="H171" s="22">
        <f>H172+H186+H189+H192+H195+H197+H199+H201</f>
        <v>0</v>
      </c>
      <c r="I171" s="22"/>
      <c r="J171" s="105">
        <f>J172+J186+J189+J192+J195+J197+J199+J201</f>
        <v>1424850</v>
      </c>
      <c r="K171" s="105">
        <f>K172+K186+K189+K192+K195+K197+K199+K201</f>
        <v>1034880</v>
      </c>
      <c r="L171" s="105">
        <f>L172+L186+L189+L192+L195+L197+L199+L201</f>
        <v>389970</v>
      </c>
    </row>
    <row r="172" spans="1:12" ht="18.75" customHeight="1">
      <c r="A172" s="26" t="s">
        <v>246</v>
      </c>
      <c r="B172" s="26">
        <f>SUM(B173:B185)</f>
        <v>384</v>
      </c>
      <c r="C172" s="26">
        <f>SUM(C173:C185)</f>
        <v>230</v>
      </c>
      <c r="D172" s="26">
        <f>SUM(D173:D185)</f>
        <v>154</v>
      </c>
      <c r="E172" s="26"/>
      <c r="F172" s="26">
        <f>SUM(F173:F185)</f>
        <v>0</v>
      </c>
      <c r="G172" s="26">
        <f>SUM(G173:G185)</f>
        <v>0</v>
      </c>
      <c r="H172" s="26">
        <f>SUM(H173:H185)</f>
        <v>0</v>
      </c>
      <c r="I172" s="26"/>
      <c r="J172" s="103">
        <f>SUM(J173:J185)</f>
        <v>403200</v>
      </c>
      <c r="K172" s="103">
        <f>SUM(K173:K185)</f>
        <v>161280</v>
      </c>
      <c r="L172" s="103">
        <f>SUM(L173:L185)</f>
        <v>241920</v>
      </c>
    </row>
    <row r="173" spans="1:12" ht="18.75" customHeight="1">
      <c r="A173" s="70" t="s">
        <v>63</v>
      </c>
      <c r="B173" s="3">
        <v>17</v>
      </c>
      <c r="C173" s="28">
        <v>17</v>
      </c>
      <c r="D173" s="28"/>
      <c r="E173" s="28"/>
      <c r="F173" s="28"/>
      <c r="G173" s="28"/>
      <c r="H173" s="28"/>
      <c r="I173" s="28"/>
      <c r="J173" s="6">
        <f aca="true" t="shared" si="9" ref="J173:J185">(B173*2100+F173*2400)/2</f>
        <v>17850</v>
      </c>
      <c r="K173" s="6">
        <f>(C173*2100*0.4+F173*2400)/2</f>
        <v>7140</v>
      </c>
      <c r="L173" s="6">
        <f aca="true" t="shared" si="10" ref="L173:L185">J173-K173</f>
        <v>10710</v>
      </c>
    </row>
    <row r="174" spans="1:12" ht="18.75" customHeight="1">
      <c r="A174" s="70" t="s">
        <v>64</v>
      </c>
      <c r="B174" s="3">
        <v>93</v>
      </c>
      <c r="C174" s="28">
        <v>93</v>
      </c>
      <c r="D174" s="28"/>
      <c r="E174" s="28"/>
      <c r="F174" s="28"/>
      <c r="G174" s="28"/>
      <c r="H174" s="28"/>
      <c r="I174" s="28"/>
      <c r="J174" s="6">
        <f t="shared" si="9"/>
        <v>97650</v>
      </c>
      <c r="K174" s="6">
        <f>(C174*2100*0.4+F174*2400)/2</f>
        <v>39060</v>
      </c>
      <c r="L174" s="6">
        <f t="shared" si="10"/>
        <v>58590</v>
      </c>
    </row>
    <row r="175" spans="1:12" ht="18.75" customHeight="1">
      <c r="A175" s="70" t="s">
        <v>65</v>
      </c>
      <c r="B175" s="3">
        <v>108</v>
      </c>
      <c r="C175" s="28">
        <v>108</v>
      </c>
      <c r="D175" s="28"/>
      <c r="E175" s="28"/>
      <c r="F175" s="28"/>
      <c r="G175" s="28"/>
      <c r="H175" s="28"/>
      <c r="I175" s="28"/>
      <c r="J175" s="6">
        <f t="shared" si="9"/>
        <v>113400</v>
      </c>
      <c r="K175" s="6">
        <f>(C175*2100*0.4+F175*2400)/2</f>
        <v>45360</v>
      </c>
      <c r="L175" s="6">
        <f t="shared" si="10"/>
        <v>68040</v>
      </c>
    </row>
    <row r="176" spans="1:12" ht="18.75" customHeight="1">
      <c r="A176" s="70" t="s">
        <v>66</v>
      </c>
      <c r="B176" s="3">
        <v>11</v>
      </c>
      <c r="C176" s="28">
        <v>11</v>
      </c>
      <c r="D176" s="28"/>
      <c r="E176" s="28"/>
      <c r="F176" s="28"/>
      <c r="G176" s="28"/>
      <c r="H176" s="28"/>
      <c r="I176" s="28"/>
      <c r="J176" s="6">
        <f t="shared" si="9"/>
        <v>11550</v>
      </c>
      <c r="K176" s="6">
        <f>(C176*2100*0.4+F176*2400)/2</f>
        <v>4620</v>
      </c>
      <c r="L176" s="6">
        <f t="shared" si="10"/>
        <v>6930</v>
      </c>
    </row>
    <row r="177" spans="1:12" ht="18.75" customHeight="1">
      <c r="A177" s="70" t="s">
        <v>67</v>
      </c>
      <c r="B177" s="3">
        <v>1</v>
      </c>
      <c r="C177" s="28">
        <v>1</v>
      </c>
      <c r="D177" s="28"/>
      <c r="E177" s="28"/>
      <c r="F177" s="28"/>
      <c r="G177" s="28"/>
      <c r="H177" s="28"/>
      <c r="I177" s="28"/>
      <c r="J177" s="6">
        <f t="shared" si="9"/>
        <v>1050</v>
      </c>
      <c r="K177" s="6">
        <f>(C177*2100*0.4+F177*2400)/2</f>
        <v>420</v>
      </c>
      <c r="L177" s="6">
        <f t="shared" si="10"/>
        <v>630</v>
      </c>
    </row>
    <row r="178" spans="1:12" ht="18.75" customHeight="1">
      <c r="A178" s="70" t="s">
        <v>68</v>
      </c>
      <c r="B178" s="3">
        <v>92</v>
      </c>
      <c r="C178" s="28"/>
      <c r="D178" s="28">
        <v>92</v>
      </c>
      <c r="E178" s="28"/>
      <c r="F178" s="28"/>
      <c r="G178" s="28"/>
      <c r="H178" s="28"/>
      <c r="I178" s="28"/>
      <c r="J178" s="6">
        <f t="shared" si="9"/>
        <v>96600</v>
      </c>
      <c r="K178" s="6">
        <v>38640</v>
      </c>
      <c r="L178" s="6">
        <f t="shared" si="10"/>
        <v>57960</v>
      </c>
    </row>
    <row r="179" spans="1:12" ht="18.75" customHeight="1">
      <c r="A179" s="70" t="s">
        <v>69</v>
      </c>
      <c r="B179" s="3">
        <v>5</v>
      </c>
      <c r="C179" s="28">
        <v>0</v>
      </c>
      <c r="D179" s="28">
        <v>5</v>
      </c>
      <c r="E179" s="28"/>
      <c r="F179" s="28">
        <v>0</v>
      </c>
      <c r="G179" s="28">
        <v>0</v>
      </c>
      <c r="H179" s="28">
        <v>0</v>
      </c>
      <c r="I179" s="28"/>
      <c r="J179" s="6">
        <f t="shared" si="9"/>
        <v>5250</v>
      </c>
      <c r="K179" s="6">
        <v>2100</v>
      </c>
      <c r="L179" s="6">
        <f t="shared" si="10"/>
        <v>3150</v>
      </c>
    </row>
    <row r="180" spans="1:12" ht="18.75" customHeight="1">
      <c r="A180" s="70" t="s">
        <v>70</v>
      </c>
      <c r="B180" s="3">
        <v>2</v>
      </c>
      <c r="C180" s="28"/>
      <c r="D180" s="28">
        <v>2</v>
      </c>
      <c r="E180" s="28"/>
      <c r="F180" s="28"/>
      <c r="G180" s="28"/>
      <c r="H180" s="28"/>
      <c r="I180" s="28"/>
      <c r="J180" s="6">
        <f t="shared" si="9"/>
        <v>2100</v>
      </c>
      <c r="K180" s="6">
        <v>840</v>
      </c>
      <c r="L180" s="6">
        <f t="shared" si="10"/>
        <v>1260</v>
      </c>
    </row>
    <row r="181" spans="1:12" ht="18.75" customHeight="1">
      <c r="A181" s="70" t="s">
        <v>71</v>
      </c>
      <c r="B181" s="3">
        <v>15</v>
      </c>
      <c r="C181" s="28"/>
      <c r="D181" s="28">
        <v>15</v>
      </c>
      <c r="E181" s="28"/>
      <c r="F181" s="28"/>
      <c r="G181" s="28"/>
      <c r="H181" s="28"/>
      <c r="I181" s="28"/>
      <c r="J181" s="6">
        <f t="shared" si="9"/>
        <v>15750</v>
      </c>
      <c r="K181" s="6">
        <v>6300</v>
      </c>
      <c r="L181" s="6">
        <f t="shared" si="10"/>
        <v>9450</v>
      </c>
    </row>
    <row r="182" spans="1:12" ht="18.75" customHeight="1">
      <c r="A182" s="70" t="s">
        <v>72</v>
      </c>
      <c r="B182" s="3">
        <v>19</v>
      </c>
      <c r="C182" s="28"/>
      <c r="D182" s="28">
        <v>19</v>
      </c>
      <c r="E182" s="28"/>
      <c r="F182" s="28">
        <v>0</v>
      </c>
      <c r="G182" s="28"/>
      <c r="H182" s="28">
        <v>0</v>
      </c>
      <c r="I182" s="28"/>
      <c r="J182" s="6">
        <f t="shared" si="9"/>
        <v>19950</v>
      </c>
      <c r="K182" s="6">
        <v>7980</v>
      </c>
      <c r="L182" s="6">
        <f t="shared" si="10"/>
        <v>11970</v>
      </c>
    </row>
    <row r="183" spans="1:12" ht="18.75" customHeight="1">
      <c r="A183" s="70" t="s">
        <v>73</v>
      </c>
      <c r="B183" s="3">
        <v>8</v>
      </c>
      <c r="C183" s="28"/>
      <c r="D183" s="28">
        <v>8</v>
      </c>
      <c r="E183" s="28"/>
      <c r="F183" s="28"/>
      <c r="G183" s="28"/>
      <c r="H183" s="28"/>
      <c r="I183" s="28"/>
      <c r="J183" s="6">
        <f t="shared" si="9"/>
        <v>8400</v>
      </c>
      <c r="K183" s="6">
        <v>3360</v>
      </c>
      <c r="L183" s="6">
        <f t="shared" si="10"/>
        <v>5040</v>
      </c>
    </row>
    <row r="184" spans="1:12" ht="18.75" customHeight="1">
      <c r="A184" s="70" t="s">
        <v>74</v>
      </c>
      <c r="B184" s="3">
        <v>5</v>
      </c>
      <c r="C184" s="28">
        <v>0</v>
      </c>
      <c r="D184" s="28">
        <v>5</v>
      </c>
      <c r="E184" s="28"/>
      <c r="F184" s="28">
        <v>0</v>
      </c>
      <c r="G184" s="28">
        <v>0</v>
      </c>
      <c r="H184" s="28">
        <v>0</v>
      </c>
      <c r="I184" s="28"/>
      <c r="J184" s="6">
        <f t="shared" si="9"/>
        <v>5250</v>
      </c>
      <c r="K184" s="6">
        <v>2100</v>
      </c>
      <c r="L184" s="6">
        <f t="shared" si="10"/>
        <v>3150</v>
      </c>
    </row>
    <row r="185" spans="1:12" ht="18.75" customHeight="1">
      <c r="A185" s="70" t="s">
        <v>75</v>
      </c>
      <c r="B185" s="3">
        <v>8</v>
      </c>
      <c r="C185" s="28"/>
      <c r="D185" s="28">
        <v>8</v>
      </c>
      <c r="E185" s="28"/>
      <c r="F185" s="28"/>
      <c r="G185" s="28"/>
      <c r="H185" s="28"/>
      <c r="I185" s="28"/>
      <c r="J185" s="6">
        <f t="shared" si="9"/>
        <v>8400</v>
      </c>
      <c r="K185" s="6">
        <v>3360</v>
      </c>
      <c r="L185" s="6">
        <f t="shared" si="10"/>
        <v>5040</v>
      </c>
    </row>
    <row r="186" spans="1:12" ht="18.75" customHeight="1">
      <c r="A186" s="26" t="s">
        <v>76</v>
      </c>
      <c r="B186" s="26">
        <f>B187+B188</f>
        <v>62</v>
      </c>
      <c r="C186" s="26">
        <f>C187+C188</f>
        <v>62</v>
      </c>
      <c r="D186" s="26">
        <f>D187+D188</f>
        <v>0</v>
      </c>
      <c r="E186" s="26"/>
      <c r="F186" s="26">
        <f>F187+F188</f>
        <v>0</v>
      </c>
      <c r="G186" s="26">
        <f>G187+G188</f>
        <v>0</v>
      </c>
      <c r="H186" s="26">
        <f>H187+H188</f>
        <v>0</v>
      </c>
      <c r="I186" s="26"/>
      <c r="J186" s="103">
        <f>J187+J188</f>
        <v>65100</v>
      </c>
      <c r="K186" s="103">
        <f>K187+K188</f>
        <v>26040</v>
      </c>
      <c r="L186" s="103">
        <f>L187+L188</f>
        <v>39060</v>
      </c>
    </row>
    <row r="187" spans="1:12" ht="18.75" customHeight="1">
      <c r="A187" s="70" t="s">
        <v>77</v>
      </c>
      <c r="B187" s="3">
        <v>61</v>
      </c>
      <c r="C187" s="3">
        <v>61</v>
      </c>
      <c r="D187" s="3"/>
      <c r="E187" s="3"/>
      <c r="F187" s="3"/>
      <c r="G187" s="3"/>
      <c r="H187" s="3"/>
      <c r="I187" s="3"/>
      <c r="J187" s="6">
        <f>(B187*2100+F187*2400)/2</f>
        <v>64050</v>
      </c>
      <c r="K187" s="6">
        <f>(C187*2100*0.4+F187*2400)/2</f>
        <v>25620</v>
      </c>
      <c r="L187" s="6">
        <f>J187-K187</f>
        <v>38430</v>
      </c>
    </row>
    <row r="188" spans="1:12" ht="18.75" customHeight="1">
      <c r="A188" s="70" t="s">
        <v>78</v>
      </c>
      <c r="B188" s="3">
        <v>1</v>
      </c>
      <c r="C188" s="3">
        <v>1</v>
      </c>
      <c r="D188" s="3"/>
      <c r="E188" s="3"/>
      <c r="F188" s="3"/>
      <c r="G188" s="3"/>
      <c r="H188" s="3"/>
      <c r="I188" s="3"/>
      <c r="J188" s="6">
        <f>(B188*2100+F188*2400)/2</f>
        <v>1050</v>
      </c>
      <c r="K188" s="6">
        <f>(C188*2100*0.4+F188*2400)/2</f>
        <v>420</v>
      </c>
      <c r="L188" s="6">
        <f>J188-K188</f>
        <v>630</v>
      </c>
    </row>
    <row r="189" spans="1:12" ht="18.75" customHeight="1">
      <c r="A189" s="26" t="s">
        <v>79</v>
      </c>
      <c r="B189" s="26">
        <f>B190+B191</f>
        <v>34</v>
      </c>
      <c r="C189" s="26">
        <f>C190+C191</f>
        <v>34</v>
      </c>
      <c r="D189" s="26">
        <f>D190+D191</f>
        <v>0</v>
      </c>
      <c r="E189" s="26"/>
      <c r="F189" s="26">
        <f>F190+F191</f>
        <v>35</v>
      </c>
      <c r="G189" s="26">
        <f>G190+G191</f>
        <v>35</v>
      </c>
      <c r="H189" s="26">
        <f>H190+H191</f>
        <v>0</v>
      </c>
      <c r="I189" s="26"/>
      <c r="J189" s="103">
        <f>J190+J191</f>
        <v>77700</v>
      </c>
      <c r="K189" s="103">
        <f>K190+K191</f>
        <v>70560</v>
      </c>
      <c r="L189" s="103">
        <f>L190+L191</f>
        <v>7140</v>
      </c>
    </row>
    <row r="190" spans="1:12" ht="18.75" customHeight="1">
      <c r="A190" s="70" t="s">
        <v>80</v>
      </c>
      <c r="B190" s="3">
        <v>25</v>
      </c>
      <c r="C190" s="28">
        <v>25</v>
      </c>
      <c r="D190" s="28"/>
      <c r="E190" s="28"/>
      <c r="F190" s="28"/>
      <c r="G190" s="28"/>
      <c r="H190" s="28"/>
      <c r="I190" s="28"/>
      <c r="J190" s="6">
        <f>(B190*2100+F190*2400)/2</f>
        <v>26250</v>
      </c>
      <c r="K190" s="6">
        <f>(C190*2100*0.8+F190*2400)/2</f>
        <v>21000</v>
      </c>
      <c r="L190" s="6">
        <f>J190-K190</f>
        <v>5250</v>
      </c>
    </row>
    <row r="191" spans="1:12" ht="18.75" customHeight="1">
      <c r="A191" s="70" t="s">
        <v>81</v>
      </c>
      <c r="B191" s="3">
        <v>9</v>
      </c>
      <c r="C191" s="28">
        <v>9</v>
      </c>
      <c r="D191" s="28"/>
      <c r="E191" s="28"/>
      <c r="F191" s="28">
        <v>35</v>
      </c>
      <c r="G191" s="28">
        <v>35</v>
      </c>
      <c r="H191" s="28"/>
      <c r="I191" s="28"/>
      <c r="J191" s="6">
        <f>(B191*2100+F191*2400)/2</f>
        <v>51450</v>
      </c>
      <c r="K191" s="6">
        <f>(C191*2100*0.8+F191*2400)/2</f>
        <v>49560</v>
      </c>
      <c r="L191" s="6">
        <f>J191-K191</f>
        <v>1890</v>
      </c>
    </row>
    <row r="192" spans="1:12" ht="18.75" customHeight="1">
      <c r="A192" s="26" t="s">
        <v>82</v>
      </c>
      <c r="B192" s="26">
        <f>B193+B194</f>
        <v>43</v>
      </c>
      <c r="C192" s="26">
        <f>C193+C194</f>
        <v>43</v>
      </c>
      <c r="D192" s="26">
        <f>D193+D194</f>
        <v>0</v>
      </c>
      <c r="E192" s="26"/>
      <c r="F192" s="26">
        <f>F193+F194</f>
        <v>0</v>
      </c>
      <c r="G192" s="26">
        <f>G193+G194</f>
        <v>0</v>
      </c>
      <c r="H192" s="26">
        <f>H193+H194</f>
        <v>0</v>
      </c>
      <c r="I192" s="26"/>
      <c r="J192" s="103">
        <f>J193+J194</f>
        <v>45150</v>
      </c>
      <c r="K192" s="103">
        <f>K193+K194</f>
        <v>36120</v>
      </c>
      <c r="L192" s="103">
        <f>L193+L194</f>
        <v>9030</v>
      </c>
    </row>
    <row r="193" spans="1:12" ht="18.75" customHeight="1">
      <c r="A193" s="70" t="s">
        <v>83</v>
      </c>
      <c r="B193" s="3">
        <v>28</v>
      </c>
      <c r="C193" s="28">
        <v>28</v>
      </c>
      <c r="D193" s="28"/>
      <c r="E193" s="28"/>
      <c r="F193" s="28">
        <v>0</v>
      </c>
      <c r="G193" s="28"/>
      <c r="H193" s="28"/>
      <c r="I193" s="28"/>
      <c r="J193" s="6">
        <f>(B193*2100+F193*2400)/2</f>
        <v>29400</v>
      </c>
      <c r="K193" s="6">
        <f>(C193*2100*0.8+F193*2400)/2</f>
        <v>23520</v>
      </c>
      <c r="L193" s="6">
        <f>J193-K193</f>
        <v>5880</v>
      </c>
    </row>
    <row r="194" spans="1:12" ht="18.75" customHeight="1">
      <c r="A194" s="70" t="s">
        <v>84</v>
      </c>
      <c r="B194" s="3">
        <v>15</v>
      </c>
      <c r="C194" s="28">
        <v>15</v>
      </c>
      <c r="D194" s="28"/>
      <c r="E194" s="28"/>
      <c r="F194" s="28">
        <v>0</v>
      </c>
      <c r="G194" s="28"/>
      <c r="H194" s="28"/>
      <c r="I194" s="28"/>
      <c r="J194" s="6">
        <f>(B194*2100+F194*2400)/2</f>
        <v>15750</v>
      </c>
      <c r="K194" s="6">
        <f>(C194*2100*0.8+F194*2400)/2</f>
        <v>12600</v>
      </c>
      <c r="L194" s="6">
        <f>J194-K194</f>
        <v>3150</v>
      </c>
    </row>
    <row r="195" spans="1:12" ht="18.75" customHeight="1">
      <c r="A195" s="26" t="s">
        <v>85</v>
      </c>
      <c r="B195" s="26">
        <f>B196</f>
        <v>80</v>
      </c>
      <c r="C195" s="26">
        <f>C196</f>
        <v>80</v>
      </c>
      <c r="D195" s="26">
        <f>D196</f>
        <v>0</v>
      </c>
      <c r="E195" s="26"/>
      <c r="F195" s="26">
        <f>F196</f>
        <v>0</v>
      </c>
      <c r="G195" s="26">
        <f>G196</f>
        <v>0</v>
      </c>
      <c r="H195" s="26">
        <f>H196</f>
        <v>0</v>
      </c>
      <c r="I195" s="26"/>
      <c r="J195" s="103">
        <f>J196</f>
        <v>84000</v>
      </c>
      <c r="K195" s="103">
        <f>K196</f>
        <v>67200</v>
      </c>
      <c r="L195" s="103">
        <f>L196</f>
        <v>16800</v>
      </c>
    </row>
    <row r="196" spans="1:12" ht="18.75" customHeight="1">
      <c r="A196" s="70" t="s">
        <v>86</v>
      </c>
      <c r="B196" s="3">
        <v>80</v>
      </c>
      <c r="C196" s="28">
        <v>80</v>
      </c>
      <c r="D196" s="28"/>
      <c r="E196" s="28"/>
      <c r="F196" s="28"/>
      <c r="G196" s="28"/>
      <c r="H196" s="28"/>
      <c r="I196" s="28"/>
      <c r="J196" s="6">
        <f>(B196*2100+F196*2400)/2</f>
        <v>84000</v>
      </c>
      <c r="K196" s="6">
        <f>(C196*2100*0.8+F196*2400)/2</f>
        <v>67200</v>
      </c>
      <c r="L196" s="6">
        <f>J196-K196</f>
        <v>16800</v>
      </c>
    </row>
    <row r="197" spans="1:12" ht="18.75" customHeight="1">
      <c r="A197" s="26" t="s">
        <v>87</v>
      </c>
      <c r="B197" s="26">
        <f>B198</f>
        <v>150</v>
      </c>
      <c r="C197" s="26">
        <f>C198</f>
        <v>150</v>
      </c>
      <c r="D197" s="26">
        <f>D198</f>
        <v>0</v>
      </c>
      <c r="E197" s="26"/>
      <c r="F197" s="26">
        <f>F198</f>
        <v>246</v>
      </c>
      <c r="G197" s="26">
        <f>G198</f>
        <v>0</v>
      </c>
      <c r="H197" s="26">
        <f>H198</f>
        <v>0</v>
      </c>
      <c r="I197" s="26"/>
      <c r="J197" s="103">
        <f>J198</f>
        <v>452700</v>
      </c>
      <c r="K197" s="103">
        <f>K198</f>
        <v>421200</v>
      </c>
      <c r="L197" s="103">
        <f>L198</f>
        <v>31500</v>
      </c>
    </row>
    <row r="198" spans="1:12" ht="18.75" customHeight="1">
      <c r="A198" s="70" t="s">
        <v>88</v>
      </c>
      <c r="B198" s="3">
        <v>150</v>
      </c>
      <c r="C198" s="28">
        <v>150</v>
      </c>
      <c r="D198" s="28"/>
      <c r="E198" s="28"/>
      <c r="F198" s="28">
        <v>246</v>
      </c>
      <c r="G198" s="28"/>
      <c r="H198" s="28"/>
      <c r="I198" s="28"/>
      <c r="J198" s="6">
        <f>(B198*2100+F198*2400)/2</f>
        <v>452700</v>
      </c>
      <c r="K198" s="6">
        <f>(C198*2100*0.8+F198*2400)/2</f>
        <v>421200</v>
      </c>
      <c r="L198" s="6">
        <f>J198-K198</f>
        <v>31500</v>
      </c>
    </row>
    <row r="199" spans="1:12" ht="18.75" customHeight="1">
      <c r="A199" s="26" t="s">
        <v>89</v>
      </c>
      <c r="B199" s="26">
        <f>B200</f>
        <v>21</v>
      </c>
      <c r="C199" s="26">
        <f>C200</f>
        <v>21</v>
      </c>
      <c r="D199" s="26">
        <f>D200</f>
        <v>0</v>
      </c>
      <c r="E199" s="26"/>
      <c r="F199" s="26">
        <f>F200</f>
        <v>62</v>
      </c>
      <c r="G199" s="26">
        <f>G200</f>
        <v>62</v>
      </c>
      <c r="H199" s="26">
        <f>H200</f>
        <v>0</v>
      </c>
      <c r="I199" s="26"/>
      <c r="J199" s="103">
        <f>J200</f>
        <v>96450</v>
      </c>
      <c r="K199" s="103">
        <f>K200</f>
        <v>92040</v>
      </c>
      <c r="L199" s="103">
        <f>L200</f>
        <v>4410</v>
      </c>
    </row>
    <row r="200" spans="1:12" ht="18.75" customHeight="1">
      <c r="A200" s="70" t="s">
        <v>90</v>
      </c>
      <c r="B200" s="3">
        <v>21</v>
      </c>
      <c r="C200" s="3">
        <v>21</v>
      </c>
      <c r="D200" s="3"/>
      <c r="E200" s="3"/>
      <c r="F200" s="3">
        <v>62</v>
      </c>
      <c r="G200" s="3">
        <v>62</v>
      </c>
      <c r="H200" s="3"/>
      <c r="I200" s="3"/>
      <c r="J200" s="6">
        <f>(B200*2100+F200*2400)/2</f>
        <v>96450</v>
      </c>
      <c r="K200" s="6">
        <f>(C200*2100*0.8+F200*2400)/2</f>
        <v>92040</v>
      </c>
      <c r="L200" s="6">
        <f>J200-K200</f>
        <v>4410</v>
      </c>
    </row>
    <row r="201" spans="1:12" ht="18.75" customHeight="1">
      <c r="A201" s="26" t="s">
        <v>91</v>
      </c>
      <c r="B201" s="26">
        <f>B202</f>
        <v>191</v>
      </c>
      <c r="C201" s="26">
        <f>C202</f>
        <v>191</v>
      </c>
      <c r="D201" s="26">
        <f>D202</f>
        <v>0</v>
      </c>
      <c r="E201" s="26"/>
      <c r="F201" s="26">
        <f>F202</f>
        <v>0</v>
      </c>
      <c r="G201" s="26">
        <f>G202</f>
        <v>0</v>
      </c>
      <c r="H201" s="26">
        <f>H202</f>
        <v>0</v>
      </c>
      <c r="I201" s="26"/>
      <c r="J201" s="103">
        <f>J202</f>
        <v>200550</v>
      </c>
      <c r="K201" s="103">
        <f>K202</f>
        <v>160440</v>
      </c>
      <c r="L201" s="103">
        <f>L202</f>
        <v>40110</v>
      </c>
    </row>
    <row r="202" spans="1:12" ht="18.75" customHeight="1">
      <c r="A202" s="70" t="s">
        <v>92</v>
      </c>
      <c r="B202" s="3">
        <v>191</v>
      </c>
      <c r="C202" s="28">
        <v>191</v>
      </c>
      <c r="D202" s="28"/>
      <c r="E202" s="28"/>
      <c r="F202" s="28"/>
      <c r="G202" s="28"/>
      <c r="H202" s="28"/>
      <c r="I202" s="28"/>
      <c r="J202" s="6">
        <f>(B202*2100+F202*2400)/2</f>
        <v>200550</v>
      </c>
      <c r="K202" s="6">
        <f>(C202*2100*0.8+F202*2400)/2</f>
        <v>160440</v>
      </c>
      <c r="L202" s="6">
        <f>J202-K202</f>
        <v>40110</v>
      </c>
    </row>
    <row r="203" spans="1:12" ht="18.75" customHeight="1">
      <c r="A203" s="22" t="s">
        <v>263</v>
      </c>
      <c r="B203" s="22">
        <f>B204+B217+B221+B224+B226+B233+B235+B239+B243+B249+B251</f>
        <v>411</v>
      </c>
      <c r="C203" s="22">
        <f>C204+C217+C221+C224+C226+C233+C235+C239+C243+C249+C251</f>
        <v>390</v>
      </c>
      <c r="D203" s="22">
        <f>D204+D217+D221+D224+D226+D233+D235+D239+D243+D249+D251</f>
        <v>21</v>
      </c>
      <c r="E203" s="22"/>
      <c r="F203" s="22">
        <f>F204+F217+F221+F224+F226+F233+F235+F239+F243+F249+F251</f>
        <v>616</v>
      </c>
      <c r="G203" s="22">
        <f>G204+G217+G221+G224+G226+G233+G235+G239+G243+G249+G251</f>
        <v>616</v>
      </c>
      <c r="H203" s="22">
        <f>H204+H217+H221+H224+H226+H233+H235+H239+H243+H249+H251</f>
        <v>0</v>
      </c>
      <c r="I203" s="22"/>
      <c r="J203" s="105">
        <f>J204+J217+J221+J224+J226+J233+J235+J239+J243+J249+J251</f>
        <v>1170750</v>
      </c>
      <c r="K203" s="105">
        <f>K204+K217+K221+K224+K226+K233+K235+K239+K243+K249+K251</f>
        <v>899430</v>
      </c>
      <c r="L203" s="105">
        <f>L204+L217+L221+L224+L226+L233+L235+L239+L243+L249+L251</f>
        <v>271320</v>
      </c>
    </row>
    <row r="204" spans="1:12" ht="18.75" customHeight="1">
      <c r="A204" s="26" t="s">
        <v>246</v>
      </c>
      <c r="B204" s="26">
        <f>SUM(B205:B216)</f>
        <v>119</v>
      </c>
      <c r="C204" s="26">
        <v>98</v>
      </c>
      <c r="D204" s="26">
        <f>SUM(D205:D216)</f>
        <v>21</v>
      </c>
      <c r="E204" s="26"/>
      <c r="F204" s="26">
        <f>SUM(F205:F216)</f>
        <v>123</v>
      </c>
      <c r="G204" s="26">
        <f>SUM(G205:G216)</f>
        <v>123</v>
      </c>
      <c r="H204" s="26">
        <f>SUM(H205:H216)</f>
        <v>0</v>
      </c>
      <c r="I204" s="26"/>
      <c r="J204" s="103">
        <f>SUM(J205:J216)</f>
        <v>272550</v>
      </c>
      <c r="K204" s="103">
        <f>SUM(K205:K216)</f>
        <v>172590</v>
      </c>
      <c r="L204" s="103">
        <f>SUM(L205:L216)</f>
        <v>99960</v>
      </c>
    </row>
    <row r="205" spans="1:12" ht="18.75" customHeight="1">
      <c r="A205" s="70" t="s">
        <v>93</v>
      </c>
      <c r="B205" s="3">
        <v>19</v>
      </c>
      <c r="C205" s="3">
        <v>19</v>
      </c>
      <c r="D205" s="3"/>
      <c r="E205" s="3"/>
      <c r="F205" s="3">
        <v>0</v>
      </c>
      <c r="G205" s="3"/>
      <c r="H205" s="3"/>
      <c r="I205" s="3"/>
      <c r="J205" s="6">
        <f aca="true" t="shared" si="11" ref="J205:J216">(B205*2100+F205*2400)/2</f>
        <v>19950</v>
      </c>
      <c r="K205" s="6">
        <f aca="true" t="shared" si="12" ref="K205:K213">(C205*2100*0.2+F205*2400)/2</f>
        <v>3990</v>
      </c>
      <c r="L205" s="6">
        <f aca="true" t="shared" si="13" ref="L205:L216">J205-K205</f>
        <v>15960</v>
      </c>
    </row>
    <row r="206" spans="1:12" ht="18.75" customHeight="1">
      <c r="A206" s="70" t="s">
        <v>165</v>
      </c>
      <c r="B206" s="3">
        <v>19</v>
      </c>
      <c r="C206" s="3">
        <v>19</v>
      </c>
      <c r="D206" s="3"/>
      <c r="E206" s="3"/>
      <c r="F206" s="3">
        <v>123</v>
      </c>
      <c r="G206" s="3">
        <v>123</v>
      </c>
      <c r="H206" s="3"/>
      <c r="I206" s="3"/>
      <c r="J206" s="6">
        <f t="shared" si="11"/>
        <v>167550</v>
      </c>
      <c r="K206" s="6">
        <f t="shared" si="12"/>
        <v>151590</v>
      </c>
      <c r="L206" s="6">
        <f t="shared" si="13"/>
        <v>15960</v>
      </c>
    </row>
    <row r="207" spans="1:12" ht="18.75" customHeight="1">
      <c r="A207" s="70" t="s">
        <v>94</v>
      </c>
      <c r="B207" s="3">
        <v>16</v>
      </c>
      <c r="C207" s="3">
        <v>16</v>
      </c>
      <c r="D207" s="3"/>
      <c r="E207" s="3"/>
      <c r="F207" s="3"/>
      <c r="G207" s="3"/>
      <c r="H207" s="3"/>
      <c r="I207" s="3"/>
      <c r="J207" s="6">
        <f t="shared" si="11"/>
        <v>16800</v>
      </c>
      <c r="K207" s="6">
        <f t="shared" si="12"/>
        <v>3360</v>
      </c>
      <c r="L207" s="6">
        <f t="shared" si="13"/>
        <v>13440</v>
      </c>
    </row>
    <row r="208" spans="1:12" ht="18.75" customHeight="1">
      <c r="A208" s="70" t="s">
        <v>166</v>
      </c>
      <c r="B208" s="3">
        <v>15</v>
      </c>
      <c r="C208" s="3">
        <v>15</v>
      </c>
      <c r="D208" s="3"/>
      <c r="E208" s="3"/>
      <c r="F208" s="3"/>
      <c r="G208" s="3"/>
      <c r="H208" s="3"/>
      <c r="I208" s="3"/>
      <c r="J208" s="6">
        <f t="shared" si="11"/>
        <v>15750</v>
      </c>
      <c r="K208" s="6">
        <f t="shared" si="12"/>
        <v>3150</v>
      </c>
      <c r="L208" s="6">
        <f t="shared" si="13"/>
        <v>12600</v>
      </c>
    </row>
    <row r="209" spans="1:12" ht="18.75" customHeight="1">
      <c r="A209" s="70" t="s">
        <v>167</v>
      </c>
      <c r="B209" s="3">
        <v>9</v>
      </c>
      <c r="C209" s="3">
        <v>9</v>
      </c>
      <c r="D209" s="3"/>
      <c r="E209" s="3"/>
      <c r="F209" s="3"/>
      <c r="G209" s="3"/>
      <c r="H209" s="3"/>
      <c r="I209" s="3"/>
      <c r="J209" s="6">
        <f t="shared" si="11"/>
        <v>9450</v>
      </c>
      <c r="K209" s="6">
        <f t="shared" si="12"/>
        <v>1890</v>
      </c>
      <c r="L209" s="6">
        <f t="shared" si="13"/>
        <v>7560</v>
      </c>
    </row>
    <row r="210" spans="1:12" ht="18.75" customHeight="1">
      <c r="A210" s="70" t="s">
        <v>168</v>
      </c>
      <c r="B210" s="3">
        <v>1</v>
      </c>
      <c r="C210" s="3">
        <v>1</v>
      </c>
      <c r="D210" s="3"/>
      <c r="E210" s="3"/>
      <c r="F210" s="3"/>
      <c r="G210" s="3"/>
      <c r="H210" s="3"/>
      <c r="I210" s="3"/>
      <c r="J210" s="6">
        <f t="shared" si="11"/>
        <v>1050</v>
      </c>
      <c r="K210" s="6">
        <f t="shared" si="12"/>
        <v>210</v>
      </c>
      <c r="L210" s="6">
        <f t="shared" si="13"/>
        <v>840</v>
      </c>
    </row>
    <row r="211" spans="1:12" ht="18.75" customHeight="1">
      <c r="A211" s="70" t="s">
        <v>169</v>
      </c>
      <c r="B211" s="3">
        <v>8</v>
      </c>
      <c r="C211" s="3">
        <v>8</v>
      </c>
      <c r="D211" s="3"/>
      <c r="E211" s="3"/>
      <c r="F211" s="3"/>
      <c r="G211" s="3"/>
      <c r="H211" s="3"/>
      <c r="I211" s="3"/>
      <c r="J211" s="6">
        <f t="shared" si="11"/>
        <v>8400</v>
      </c>
      <c r="K211" s="6">
        <f t="shared" si="12"/>
        <v>1680</v>
      </c>
      <c r="L211" s="6">
        <f t="shared" si="13"/>
        <v>6720</v>
      </c>
    </row>
    <row r="212" spans="1:12" ht="18.75" customHeight="1">
      <c r="A212" s="70" t="s">
        <v>170</v>
      </c>
      <c r="B212" s="3">
        <v>7</v>
      </c>
      <c r="C212" s="3">
        <v>7</v>
      </c>
      <c r="D212" s="3"/>
      <c r="E212" s="3"/>
      <c r="F212" s="3"/>
      <c r="G212" s="3"/>
      <c r="H212" s="3"/>
      <c r="I212" s="3"/>
      <c r="J212" s="6">
        <f t="shared" si="11"/>
        <v>7350</v>
      </c>
      <c r="K212" s="6">
        <f t="shared" si="12"/>
        <v>1470</v>
      </c>
      <c r="L212" s="6">
        <f t="shared" si="13"/>
        <v>5880</v>
      </c>
    </row>
    <row r="213" spans="1:12" ht="18.75" customHeight="1">
      <c r="A213" s="70" t="s">
        <v>171</v>
      </c>
      <c r="B213" s="3">
        <v>4</v>
      </c>
      <c r="C213" s="3">
        <v>4</v>
      </c>
      <c r="D213" s="3"/>
      <c r="E213" s="3"/>
      <c r="F213" s="3"/>
      <c r="G213" s="3"/>
      <c r="H213" s="3"/>
      <c r="I213" s="3"/>
      <c r="J213" s="6">
        <f t="shared" si="11"/>
        <v>4200</v>
      </c>
      <c r="K213" s="6">
        <f t="shared" si="12"/>
        <v>840</v>
      </c>
      <c r="L213" s="6">
        <f t="shared" si="13"/>
        <v>3360</v>
      </c>
    </row>
    <row r="214" spans="1:12" ht="18.75" customHeight="1">
      <c r="A214" s="70" t="s">
        <v>95</v>
      </c>
      <c r="B214" s="3">
        <v>15</v>
      </c>
      <c r="C214" s="3"/>
      <c r="D214" s="3">
        <v>15</v>
      </c>
      <c r="E214" s="3"/>
      <c r="F214" s="3"/>
      <c r="G214" s="3"/>
      <c r="H214" s="3"/>
      <c r="I214" s="3"/>
      <c r="J214" s="6">
        <f t="shared" si="11"/>
        <v>15750</v>
      </c>
      <c r="K214" s="6">
        <v>3150</v>
      </c>
      <c r="L214" s="6">
        <f t="shared" si="13"/>
        <v>12600</v>
      </c>
    </row>
    <row r="215" spans="1:12" ht="18.75" customHeight="1">
      <c r="A215" s="70" t="s">
        <v>96</v>
      </c>
      <c r="B215" s="3">
        <v>3</v>
      </c>
      <c r="C215" s="3"/>
      <c r="D215" s="3">
        <v>3</v>
      </c>
      <c r="E215" s="3"/>
      <c r="F215" s="3"/>
      <c r="G215" s="3"/>
      <c r="H215" s="3"/>
      <c r="I215" s="3"/>
      <c r="J215" s="6">
        <f t="shared" si="11"/>
        <v>3150</v>
      </c>
      <c r="K215" s="6">
        <v>630</v>
      </c>
      <c r="L215" s="6">
        <f t="shared" si="13"/>
        <v>2520</v>
      </c>
    </row>
    <row r="216" spans="1:12" ht="18.75" customHeight="1">
      <c r="A216" s="70" t="s">
        <v>97</v>
      </c>
      <c r="B216" s="3">
        <v>3</v>
      </c>
      <c r="C216" s="3"/>
      <c r="D216" s="3">
        <v>3</v>
      </c>
      <c r="E216" s="3"/>
      <c r="F216" s="3"/>
      <c r="G216" s="3"/>
      <c r="H216" s="3"/>
      <c r="I216" s="3"/>
      <c r="J216" s="6">
        <f t="shared" si="11"/>
        <v>3150</v>
      </c>
      <c r="K216" s="6">
        <v>630</v>
      </c>
      <c r="L216" s="6">
        <f t="shared" si="13"/>
        <v>2520</v>
      </c>
    </row>
    <row r="217" spans="1:12" ht="18.75" customHeight="1">
      <c r="A217" s="26" t="s">
        <v>98</v>
      </c>
      <c r="B217" s="26">
        <f>SUM(B218:B220)</f>
        <v>8</v>
      </c>
      <c r="C217" s="26">
        <f>SUM(C218:C220)</f>
        <v>8</v>
      </c>
      <c r="D217" s="26">
        <f>SUM(D218:D220)</f>
        <v>0</v>
      </c>
      <c r="E217" s="26"/>
      <c r="F217" s="26">
        <f>SUM(F218:F220)</f>
        <v>0</v>
      </c>
      <c r="G217" s="26">
        <f>SUM(G218:G220)</f>
        <v>0</v>
      </c>
      <c r="H217" s="26">
        <f>SUM(H218:H220)</f>
        <v>0</v>
      </c>
      <c r="I217" s="26"/>
      <c r="J217" s="103">
        <f>SUM(J218:J220)</f>
        <v>8400</v>
      </c>
      <c r="K217" s="103">
        <f>SUM(K218:K220)</f>
        <v>1680</v>
      </c>
      <c r="L217" s="103">
        <f>SUM(L218:L220)</f>
        <v>6720</v>
      </c>
    </row>
    <row r="218" spans="1:12" ht="18.75" customHeight="1">
      <c r="A218" s="70" t="s">
        <v>99</v>
      </c>
      <c r="B218" s="3">
        <v>1</v>
      </c>
      <c r="C218" s="3">
        <v>1</v>
      </c>
      <c r="D218" s="3"/>
      <c r="E218" s="3"/>
      <c r="F218" s="3"/>
      <c r="G218" s="3"/>
      <c r="H218" s="3"/>
      <c r="I218" s="3"/>
      <c r="J218" s="6">
        <f>(B218*2100+F218*2400)/2</f>
        <v>1050</v>
      </c>
      <c r="K218" s="6">
        <f>(C218*2100*0.2+F218*2400)/2</f>
        <v>210</v>
      </c>
      <c r="L218" s="6">
        <f>J218-K218</f>
        <v>840</v>
      </c>
    </row>
    <row r="219" spans="1:12" ht="18.75" customHeight="1">
      <c r="A219" s="70" t="s">
        <v>100</v>
      </c>
      <c r="B219" s="3">
        <v>1</v>
      </c>
      <c r="C219" s="3">
        <v>1</v>
      </c>
      <c r="D219" s="3"/>
      <c r="E219" s="3"/>
      <c r="F219" s="3"/>
      <c r="G219" s="3"/>
      <c r="H219" s="3"/>
      <c r="I219" s="3"/>
      <c r="J219" s="6">
        <f>(B219*2100+F219*2400)/2</f>
        <v>1050</v>
      </c>
      <c r="K219" s="6">
        <f>(C219*2100*0.2+F219*2400)/2</f>
        <v>210</v>
      </c>
      <c r="L219" s="6">
        <f>J219-K219</f>
        <v>840</v>
      </c>
    </row>
    <row r="220" spans="1:12" ht="18.75" customHeight="1">
      <c r="A220" s="70" t="s">
        <v>101</v>
      </c>
      <c r="B220" s="3">
        <v>6</v>
      </c>
      <c r="C220" s="3">
        <v>6</v>
      </c>
      <c r="D220" s="3"/>
      <c r="E220" s="3"/>
      <c r="F220" s="3"/>
      <c r="G220" s="3"/>
      <c r="H220" s="3"/>
      <c r="I220" s="3"/>
      <c r="J220" s="6">
        <f>(B220*2100+F220*2400)/2</f>
        <v>6300</v>
      </c>
      <c r="K220" s="6">
        <f>(C220*2100*0.2+F220*2400)/2</f>
        <v>1260</v>
      </c>
      <c r="L220" s="6">
        <f>J220-K220</f>
        <v>5040</v>
      </c>
    </row>
    <row r="221" spans="1:12" ht="18.75" customHeight="1">
      <c r="A221" s="26" t="s">
        <v>102</v>
      </c>
      <c r="B221" s="26">
        <f>SUM(B222:B223)</f>
        <v>6</v>
      </c>
      <c r="C221" s="26">
        <f>SUM(C222:C223)</f>
        <v>6</v>
      </c>
      <c r="D221" s="26">
        <f>SUM(D222:D223)</f>
        <v>0</v>
      </c>
      <c r="E221" s="26"/>
      <c r="F221" s="26">
        <f>SUM(F222:F223)</f>
        <v>0</v>
      </c>
      <c r="G221" s="26">
        <f>SUM(G222:G223)</f>
        <v>0</v>
      </c>
      <c r="H221" s="26">
        <f>SUM(H222:H223)</f>
        <v>0</v>
      </c>
      <c r="I221" s="26"/>
      <c r="J221" s="103">
        <f>SUM(J222:J223)</f>
        <v>6300</v>
      </c>
      <c r="K221" s="103">
        <f>SUM(K222:K223)</f>
        <v>1260</v>
      </c>
      <c r="L221" s="103">
        <f>SUM(L222:L223)</f>
        <v>5040</v>
      </c>
    </row>
    <row r="222" spans="1:12" ht="18.75" customHeight="1">
      <c r="A222" s="70" t="s">
        <v>103</v>
      </c>
      <c r="B222" s="3">
        <v>3</v>
      </c>
      <c r="C222" s="3">
        <v>3</v>
      </c>
      <c r="D222" s="3"/>
      <c r="E222" s="3"/>
      <c r="F222" s="3"/>
      <c r="G222" s="3"/>
      <c r="H222" s="3"/>
      <c r="I222" s="3"/>
      <c r="J222" s="6">
        <f>(B222*2100+F222*2400)/2</f>
        <v>3150</v>
      </c>
      <c r="K222" s="6">
        <f>(C222*2100*0.2+F222*2400)/2</f>
        <v>630</v>
      </c>
      <c r="L222" s="6">
        <f>J222-K222</f>
        <v>2520</v>
      </c>
    </row>
    <row r="223" spans="1:12" ht="18.75" customHeight="1">
      <c r="A223" s="70" t="s">
        <v>104</v>
      </c>
      <c r="B223" s="3">
        <v>3</v>
      </c>
      <c r="C223" s="3">
        <v>3</v>
      </c>
      <c r="D223" s="3"/>
      <c r="E223" s="3"/>
      <c r="F223" s="3"/>
      <c r="G223" s="3"/>
      <c r="H223" s="3"/>
      <c r="I223" s="3"/>
      <c r="J223" s="6">
        <f>(B223*2100+F223*2400)/2</f>
        <v>3150</v>
      </c>
      <c r="K223" s="6">
        <f>(C223*2100*0.2+F223*2400)/2</f>
        <v>630</v>
      </c>
      <c r="L223" s="6">
        <f>J223-K223</f>
        <v>2520</v>
      </c>
    </row>
    <row r="224" spans="1:12" ht="18.75" customHeight="1">
      <c r="A224" s="26" t="s">
        <v>105</v>
      </c>
      <c r="B224" s="26">
        <f>B225</f>
        <v>22</v>
      </c>
      <c r="C224" s="26">
        <f>C225</f>
        <v>22</v>
      </c>
      <c r="D224" s="26">
        <f>D225</f>
        <v>0</v>
      </c>
      <c r="E224" s="26"/>
      <c r="F224" s="26">
        <f>F225</f>
        <v>0</v>
      </c>
      <c r="G224" s="26">
        <f>G225</f>
        <v>0</v>
      </c>
      <c r="H224" s="26">
        <f>H225</f>
        <v>0</v>
      </c>
      <c r="I224" s="26"/>
      <c r="J224" s="103">
        <f>J225</f>
        <v>23100</v>
      </c>
      <c r="K224" s="103">
        <f>K225</f>
        <v>4620</v>
      </c>
      <c r="L224" s="103">
        <f>L225</f>
        <v>18480</v>
      </c>
    </row>
    <row r="225" spans="1:12" ht="18.75" customHeight="1">
      <c r="A225" s="70" t="s">
        <v>106</v>
      </c>
      <c r="B225" s="3">
        <v>22</v>
      </c>
      <c r="C225" s="3">
        <v>22</v>
      </c>
      <c r="D225" s="3"/>
      <c r="E225" s="3"/>
      <c r="F225" s="3"/>
      <c r="G225" s="3"/>
      <c r="H225" s="3"/>
      <c r="I225" s="3"/>
      <c r="J225" s="6">
        <f>(B225*2100+F225*2400)/2</f>
        <v>23100</v>
      </c>
      <c r="K225" s="6">
        <f>(C225*2100*0.2+F225*2400)/2</f>
        <v>4620</v>
      </c>
      <c r="L225" s="6">
        <f>J225-K225</f>
        <v>18480</v>
      </c>
    </row>
    <row r="226" spans="1:12" ht="18.75" customHeight="1">
      <c r="A226" s="26" t="s">
        <v>107</v>
      </c>
      <c r="B226" s="26">
        <f>SUM(B227:B232)</f>
        <v>68</v>
      </c>
      <c r="C226" s="26">
        <f>SUM(C227:C232)</f>
        <v>68</v>
      </c>
      <c r="D226" s="26">
        <f>SUM(D227:D232)</f>
        <v>0</v>
      </c>
      <c r="E226" s="26"/>
      <c r="F226" s="26">
        <f>SUM(F227:F232)</f>
        <v>0</v>
      </c>
      <c r="G226" s="26">
        <f>SUM(G227:G232)</f>
        <v>0</v>
      </c>
      <c r="H226" s="26">
        <f>SUM(H227:H232)</f>
        <v>0</v>
      </c>
      <c r="I226" s="26"/>
      <c r="J226" s="103">
        <f>SUM(J227:J232)</f>
        <v>71400</v>
      </c>
      <c r="K226" s="103">
        <f>SUM(K227:K232)</f>
        <v>14280</v>
      </c>
      <c r="L226" s="103">
        <f>SUM(L227:L232)</f>
        <v>57120</v>
      </c>
    </row>
    <row r="227" spans="1:12" s="23" customFormat="1" ht="18.75" customHeight="1">
      <c r="A227" s="70" t="s">
        <v>108</v>
      </c>
      <c r="B227" s="3">
        <v>6</v>
      </c>
      <c r="C227" s="3">
        <v>6</v>
      </c>
      <c r="D227" s="3"/>
      <c r="E227" s="3"/>
      <c r="F227" s="3"/>
      <c r="G227" s="3"/>
      <c r="H227" s="3"/>
      <c r="I227" s="3"/>
      <c r="J227" s="6">
        <f aca="true" t="shared" si="14" ref="J227:J232">(B227*2100+F227*2400)/2</f>
        <v>6300</v>
      </c>
      <c r="K227" s="6">
        <f aca="true" t="shared" si="15" ref="K227:K232">(C227*2100*0.2+F227*2400)/2</f>
        <v>1260</v>
      </c>
      <c r="L227" s="6">
        <f aca="true" t="shared" si="16" ref="L227:L232">J227-K227</f>
        <v>5040</v>
      </c>
    </row>
    <row r="228" spans="1:12" ht="18.75" customHeight="1">
      <c r="A228" s="70" t="s">
        <v>109</v>
      </c>
      <c r="B228" s="3">
        <v>3</v>
      </c>
      <c r="C228" s="3">
        <v>3</v>
      </c>
      <c r="D228" s="3"/>
      <c r="E228" s="3"/>
      <c r="F228" s="3"/>
      <c r="G228" s="3"/>
      <c r="H228" s="3"/>
      <c r="I228" s="3"/>
      <c r="J228" s="6">
        <f t="shared" si="14"/>
        <v>3150</v>
      </c>
      <c r="K228" s="6">
        <f t="shared" si="15"/>
        <v>630</v>
      </c>
      <c r="L228" s="6">
        <f t="shared" si="16"/>
        <v>2520</v>
      </c>
    </row>
    <row r="229" spans="1:12" ht="18.75" customHeight="1">
      <c r="A229" s="70" t="s">
        <v>110</v>
      </c>
      <c r="B229" s="3">
        <v>14</v>
      </c>
      <c r="C229" s="3">
        <v>14</v>
      </c>
      <c r="D229" s="3"/>
      <c r="E229" s="3"/>
      <c r="F229" s="3"/>
      <c r="G229" s="3"/>
      <c r="H229" s="3"/>
      <c r="I229" s="3"/>
      <c r="J229" s="6">
        <f t="shared" si="14"/>
        <v>14700</v>
      </c>
      <c r="K229" s="6">
        <f t="shared" si="15"/>
        <v>2940</v>
      </c>
      <c r="L229" s="6">
        <f t="shared" si="16"/>
        <v>11760</v>
      </c>
    </row>
    <row r="230" spans="1:12" ht="18.75" customHeight="1">
      <c r="A230" s="70" t="s">
        <v>111</v>
      </c>
      <c r="B230" s="3">
        <v>2</v>
      </c>
      <c r="C230" s="3">
        <v>2</v>
      </c>
      <c r="D230" s="3"/>
      <c r="E230" s="3"/>
      <c r="F230" s="3"/>
      <c r="G230" s="3"/>
      <c r="H230" s="3"/>
      <c r="I230" s="3"/>
      <c r="J230" s="6">
        <f t="shared" si="14"/>
        <v>2100</v>
      </c>
      <c r="K230" s="6">
        <f t="shared" si="15"/>
        <v>420</v>
      </c>
      <c r="L230" s="6">
        <f t="shared" si="16"/>
        <v>1680</v>
      </c>
    </row>
    <row r="231" spans="1:12" ht="18.75" customHeight="1">
      <c r="A231" s="70" t="s">
        <v>112</v>
      </c>
      <c r="B231" s="3">
        <v>25</v>
      </c>
      <c r="C231" s="3">
        <v>25</v>
      </c>
      <c r="D231" s="3"/>
      <c r="E231" s="3"/>
      <c r="F231" s="3"/>
      <c r="G231" s="3"/>
      <c r="H231" s="3"/>
      <c r="I231" s="3"/>
      <c r="J231" s="6">
        <f t="shared" si="14"/>
        <v>26250</v>
      </c>
      <c r="K231" s="6">
        <f t="shared" si="15"/>
        <v>5250</v>
      </c>
      <c r="L231" s="6">
        <f t="shared" si="16"/>
        <v>21000</v>
      </c>
    </row>
    <row r="232" spans="1:12" ht="18.75" customHeight="1">
      <c r="A232" s="70" t="s">
        <v>113</v>
      </c>
      <c r="B232" s="3">
        <v>18</v>
      </c>
      <c r="C232" s="3">
        <v>18</v>
      </c>
      <c r="D232" s="3"/>
      <c r="E232" s="3"/>
      <c r="F232" s="3"/>
      <c r="G232" s="3"/>
      <c r="H232" s="3"/>
      <c r="I232" s="3"/>
      <c r="J232" s="6">
        <f t="shared" si="14"/>
        <v>18900</v>
      </c>
      <c r="K232" s="6">
        <f t="shared" si="15"/>
        <v>3780</v>
      </c>
      <c r="L232" s="6">
        <f t="shared" si="16"/>
        <v>15120</v>
      </c>
    </row>
    <row r="233" spans="1:12" ht="18.75" customHeight="1">
      <c r="A233" s="26" t="s">
        <v>114</v>
      </c>
      <c r="B233" s="26">
        <f>B234</f>
        <v>12</v>
      </c>
      <c r="C233" s="26">
        <f>C234</f>
        <v>12</v>
      </c>
      <c r="D233" s="26">
        <f>D234</f>
        <v>0</v>
      </c>
      <c r="E233" s="26"/>
      <c r="F233" s="26">
        <f>F234</f>
        <v>0</v>
      </c>
      <c r="G233" s="26">
        <f>G234</f>
        <v>0</v>
      </c>
      <c r="H233" s="26">
        <f>H234</f>
        <v>0</v>
      </c>
      <c r="I233" s="26"/>
      <c r="J233" s="103">
        <f>J234</f>
        <v>12600</v>
      </c>
      <c r="K233" s="103">
        <f>K234</f>
        <v>2520</v>
      </c>
      <c r="L233" s="103">
        <f>L234</f>
        <v>10080</v>
      </c>
    </row>
    <row r="234" spans="1:12" s="23" customFormat="1" ht="18.75" customHeight="1">
      <c r="A234" s="70" t="s">
        <v>115</v>
      </c>
      <c r="B234" s="3">
        <v>12</v>
      </c>
      <c r="C234" s="3">
        <v>12</v>
      </c>
      <c r="D234" s="3">
        <v>0</v>
      </c>
      <c r="E234" s="3"/>
      <c r="F234" s="3">
        <v>0</v>
      </c>
      <c r="G234" s="3">
        <v>0</v>
      </c>
      <c r="H234" s="3">
        <v>0</v>
      </c>
      <c r="I234" s="3"/>
      <c r="J234" s="6">
        <f>(B234*2100+F234*2400)/2</f>
        <v>12600</v>
      </c>
      <c r="K234" s="6">
        <f>(C234*2100*0.2+F234*2400)/2</f>
        <v>2520</v>
      </c>
      <c r="L234" s="6">
        <f>J234-K234</f>
        <v>10080</v>
      </c>
    </row>
    <row r="235" spans="1:12" s="23" customFormat="1" ht="18.75" customHeight="1">
      <c r="A235" s="26" t="s">
        <v>116</v>
      </c>
      <c r="B235" s="26">
        <f>SUM(B236:B238)</f>
        <v>30</v>
      </c>
      <c r="C235" s="26">
        <f>SUM(C236:C238)</f>
        <v>30</v>
      </c>
      <c r="D235" s="26">
        <f>SUM(D236:D238)</f>
        <v>0</v>
      </c>
      <c r="E235" s="26"/>
      <c r="F235" s="26">
        <f>SUM(F236:F238)</f>
        <v>150</v>
      </c>
      <c r="G235" s="26">
        <f>SUM(G236:G238)</f>
        <v>150</v>
      </c>
      <c r="H235" s="26">
        <f>SUM(H236:H238)</f>
        <v>0</v>
      </c>
      <c r="I235" s="26"/>
      <c r="J235" s="103">
        <f>SUM(J236:J238)</f>
        <v>211500</v>
      </c>
      <c r="K235" s="103">
        <f>SUM(K236:K238)</f>
        <v>198900</v>
      </c>
      <c r="L235" s="103">
        <f>SUM(L236:L238)</f>
        <v>12600</v>
      </c>
    </row>
    <row r="236" spans="1:12" ht="18.75" customHeight="1">
      <c r="A236" s="70" t="s">
        <v>117</v>
      </c>
      <c r="B236" s="3">
        <v>9</v>
      </c>
      <c r="C236" s="3">
        <v>9</v>
      </c>
      <c r="D236" s="3"/>
      <c r="E236" s="3"/>
      <c r="F236" s="3">
        <v>150</v>
      </c>
      <c r="G236" s="3">
        <v>150</v>
      </c>
      <c r="H236" s="3"/>
      <c r="I236" s="3"/>
      <c r="J236" s="6">
        <f>(B236*2100+F236*2400)/2</f>
        <v>189450</v>
      </c>
      <c r="K236" s="6">
        <f>(C236*2100*0.6+F236*2400)/2</f>
        <v>185670</v>
      </c>
      <c r="L236" s="6">
        <f>J236-K236</f>
        <v>3780</v>
      </c>
    </row>
    <row r="237" spans="1:12" ht="18.75" customHeight="1">
      <c r="A237" s="70" t="s">
        <v>118</v>
      </c>
      <c r="B237" s="3">
        <v>9</v>
      </c>
      <c r="C237" s="3">
        <v>9</v>
      </c>
      <c r="D237" s="3"/>
      <c r="E237" s="3"/>
      <c r="F237" s="3"/>
      <c r="G237" s="3"/>
      <c r="H237" s="3"/>
      <c r="I237" s="3"/>
      <c r="J237" s="6">
        <f>(B237*2100+F237*2400)/2</f>
        <v>9450</v>
      </c>
      <c r="K237" s="6">
        <f>(C237*2100*0.6+F237*2400)/2</f>
        <v>5670</v>
      </c>
      <c r="L237" s="6">
        <f>J237-K237</f>
        <v>3780</v>
      </c>
    </row>
    <row r="238" spans="1:12" s="23" customFormat="1" ht="18.75" customHeight="1">
      <c r="A238" s="70" t="s">
        <v>119</v>
      </c>
      <c r="B238" s="3">
        <v>12</v>
      </c>
      <c r="C238" s="3">
        <v>12</v>
      </c>
      <c r="D238" s="3"/>
      <c r="E238" s="3"/>
      <c r="F238" s="3"/>
      <c r="G238" s="3"/>
      <c r="H238" s="3"/>
      <c r="I238" s="3"/>
      <c r="J238" s="6">
        <f>(B238*2100+F238*2400)/2</f>
        <v>12600</v>
      </c>
      <c r="K238" s="6">
        <f>(C238*2100*0.6+F238*2400)/2</f>
        <v>7560</v>
      </c>
      <c r="L238" s="6">
        <f>J238-K238</f>
        <v>5040</v>
      </c>
    </row>
    <row r="239" spans="1:12" ht="18.75" customHeight="1">
      <c r="A239" s="26" t="s">
        <v>120</v>
      </c>
      <c r="B239" s="26">
        <f>SUM(B240:B242)</f>
        <v>60</v>
      </c>
      <c r="C239" s="26">
        <f>SUM(C240:C242)</f>
        <v>60</v>
      </c>
      <c r="D239" s="26">
        <f>SUM(D240:D242)</f>
        <v>0</v>
      </c>
      <c r="E239" s="26"/>
      <c r="F239" s="26">
        <f>SUM(F240:F242)</f>
        <v>0</v>
      </c>
      <c r="G239" s="26">
        <f>SUM(G240:G242)</f>
        <v>0</v>
      </c>
      <c r="H239" s="26">
        <f>SUM(H240:H242)</f>
        <v>0</v>
      </c>
      <c r="I239" s="26"/>
      <c r="J239" s="103">
        <f>SUM(J240:J242)</f>
        <v>63000</v>
      </c>
      <c r="K239" s="103">
        <f>SUM(K240:K242)</f>
        <v>37800</v>
      </c>
      <c r="L239" s="103">
        <f>SUM(L240:L242)</f>
        <v>25200</v>
      </c>
    </row>
    <row r="240" spans="1:12" ht="18.75" customHeight="1">
      <c r="A240" s="70" t="s">
        <v>121</v>
      </c>
      <c r="B240" s="3">
        <v>30</v>
      </c>
      <c r="C240" s="3">
        <v>30</v>
      </c>
      <c r="D240" s="3"/>
      <c r="E240" s="3"/>
      <c r="F240" s="3"/>
      <c r="G240" s="3"/>
      <c r="H240" s="3"/>
      <c r="I240" s="3"/>
      <c r="J240" s="6">
        <f>(B240*2100+F240*2400)/2</f>
        <v>31500</v>
      </c>
      <c r="K240" s="6">
        <f>(C240*2100*0.6+F240*2400)/2</f>
        <v>18900</v>
      </c>
      <c r="L240" s="6">
        <f>J240-K240</f>
        <v>12600</v>
      </c>
    </row>
    <row r="241" spans="1:12" ht="18.75" customHeight="1">
      <c r="A241" s="70" t="s">
        <v>122</v>
      </c>
      <c r="B241" s="3">
        <v>19</v>
      </c>
      <c r="C241" s="3">
        <v>19</v>
      </c>
      <c r="D241" s="3"/>
      <c r="E241" s="3"/>
      <c r="F241" s="3"/>
      <c r="G241" s="3"/>
      <c r="H241" s="3"/>
      <c r="I241" s="3"/>
      <c r="J241" s="6">
        <f>(B241*2100+F241*2400)/2</f>
        <v>19950</v>
      </c>
      <c r="K241" s="6">
        <f>(C241*2100*0.6+F241*2400)/2</f>
        <v>11970</v>
      </c>
      <c r="L241" s="6">
        <f>J241-K241</f>
        <v>7980</v>
      </c>
    </row>
    <row r="242" spans="1:12" ht="18.75" customHeight="1">
      <c r="A242" s="70" t="s">
        <v>123</v>
      </c>
      <c r="B242" s="3">
        <v>11</v>
      </c>
      <c r="C242" s="3">
        <v>11</v>
      </c>
      <c r="D242" s="3"/>
      <c r="E242" s="3"/>
      <c r="F242" s="3"/>
      <c r="G242" s="3"/>
      <c r="H242" s="3"/>
      <c r="I242" s="3"/>
      <c r="J242" s="6">
        <f>(B242*2100+F242*2400)/2</f>
        <v>11550</v>
      </c>
      <c r="K242" s="6">
        <f>(C242*2100*0.6+F242*2400)/2</f>
        <v>6930</v>
      </c>
      <c r="L242" s="6">
        <f>J242-K242</f>
        <v>4620</v>
      </c>
    </row>
    <row r="243" spans="1:12" s="23" customFormat="1" ht="18.75" customHeight="1">
      <c r="A243" s="26" t="s">
        <v>124</v>
      </c>
      <c r="B243" s="26">
        <f>SUM(B244:B248)</f>
        <v>40</v>
      </c>
      <c r="C243" s="26">
        <f>SUM(C244:C248)</f>
        <v>40</v>
      </c>
      <c r="D243" s="26">
        <f>SUM(D244:D248)</f>
        <v>0</v>
      </c>
      <c r="E243" s="26"/>
      <c r="F243" s="26">
        <f>SUM(F244:F248)</f>
        <v>343</v>
      </c>
      <c r="G243" s="26">
        <f>SUM(G244:G248)</f>
        <v>343</v>
      </c>
      <c r="H243" s="26">
        <f>SUM(H244:H248)</f>
        <v>0</v>
      </c>
      <c r="I243" s="26"/>
      <c r="J243" s="103">
        <f>SUM(J244:J248)</f>
        <v>453600</v>
      </c>
      <c r="K243" s="103">
        <f>SUM(K244:K248)</f>
        <v>436800</v>
      </c>
      <c r="L243" s="103">
        <f>SUM(L244:L248)</f>
        <v>16800</v>
      </c>
    </row>
    <row r="244" spans="1:12" ht="18.75" customHeight="1">
      <c r="A244" s="70" t="s">
        <v>125</v>
      </c>
      <c r="B244" s="3">
        <v>1</v>
      </c>
      <c r="C244" s="3">
        <v>1</v>
      </c>
      <c r="D244" s="3"/>
      <c r="E244" s="3"/>
      <c r="F244" s="3">
        <v>21</v>
      </c>
      <c r="G244" s="3">
        <v>21</v>
      </c>
      <c r="H244" s="3"/>
      <c r="I244" s="3"/>
      <c r="J244" s="6">
        <f>(B244*2100+F244*2400)/2</f>
        <v>26250</v>
      </c>
      <c r="K244" s="6">
        <f>(C244*2100*0.6+F244*2400)/2</f>
        <v>25830</v>
      </c>
      <c r="L244" s="6">
        <f>J244-K244</f>
        <v>420</v>
      </c>
    </row>
    <row r="245" spans="1:12" ht="18.75" customHeight="1">
      <c r="A245" s="70" t="s">
        <v>126</v>
      </c>
      <c r="B245" s="3">
        <v>16</v>
      </c>
      <c r="C245" s="3">
        <v>16</v>
      </c>
      <c r="D245" s="3"/>
      <c r="E245" s="3"/>
      <c r="F245" s="3"/>
      <c r="G245" s="3"/>
      <c r="H245" s="3"/>
      <c r="I245" s="3"/>
      <c r="J245" s="6">
        <f>(B245*2100+F245*2400)/2</f>
        <v>16800</v>
      </c>
      <c r="K245" s="6">
        <f>(C245*2100*0.6+F245*2400)/2</f>
        <v>10080</v>
      </c>
      <c r="L245" s="6">
        <f>J245-K245</f>
        <v>6720</v>
      </c>
    </row>
    <row r="246" spans="1:12" ht="18.75" customHeight="1">
      <c r="A246" s="70" t="s">
        <v>127</v>
      </c>
      <c r="B246" s="3">
        <v>10</v>
      </c>
      <c r="C246" s="3">
        <v>10</v>
      </c>
      <c r="D246" s="3"/>
      <c r="E246" s="3"/>
      <c r="F246" s="3"/>
      <c r="G246" s="3"/>
      <c r="H246" s="3"/>
      <c r="I246" s="3"/>
      <c r="J246" s="6">
        <f>(B246*2100+F246*2400)/2</f>
        <v>10500</v>
      </c>
      <c r="K246" s="6">
        <f>(C246*2100*0.6+F246*2400)/2</f>
        <v>6300</v>
      </c>
      <c r="L246" s="6">
        <f>J246-K246</f>
        <v>4200</v>
      </c>
    </row>
    <row r="247" spans="1:12" ht="18.75" customHeight="1">
      <c r="A247" s="70" t="s">
        <v>128</v>
      </c>
      <c r="B247" s="3">
        <v>9</v>
      </c>
      <c r="C247" s="3">
        <v>9</v>
      </c>
      <c r="D247" s="3"/>
      <c r="E247" s="3"/>
      <c r="F247" s="3">
        <v>322</v>
      </c>
      <c r="G247" s="3">
        <v>322</v>
      </c>
      <c r="H247" s="3"/>
      <c r="I247" s="3"/>
      <c r="J247" s="6">
        <f>(B247*2100+F247*2400)/2</f>
        <v>395850</v>
      </c>
      <c r="K247" s="6">
        <f>(C247*2100*0.6+F247*2400)/2</f>
        <v>392070</v>
      </c>
      <c r="L247" s="6">
        <f>J247-K247</f>
        <v>3780</v>
      </c>
    </row>
    <row r="248" spans="1:12" ht="18.75" customHeight="1">
      <c r="A248" s="70" t="s">
        <v>129</v>
      </c>
      <c r="B248" s="3">
        <v>4</v>
      </c>
      <c r="C248" s="3">
        <v>4</v>
      </c>
      <c r="D248" s="3"/>
      <c r="E248" s="3"/>
      <c r="F248" s="3"/>
      <c r="G248" s="3"/>
      <c r="H248" s="3"/>
      <c r="I248" s="3"/>
      <c r="J248" s="6">
        <f>(B248*2100+F248*2400)/2</f>
        <v>4200</v>
      </c>
      <c r="K248" s="6">
        <f>(C248*2100*0.6+F248*2400)/2</f>
        <v>2520</v>
      </c>
      <c r="L248" s="6">
        <f>J248-K248</f>
        <v>1680</v>
      </c>
    </row>
    <row r="249" spans="1:12" ht="18.75" customHeight="1">
      <c r="A249" s="26" t="s">
        <v>130</v>
      </c>
      <c r="B249" s="26">
        <f>B250</f>
        <v>25</v>
      </c>
      <c r="C249" s="26">
        <f>C250</f>
        <v>25</v>
      </c>
      <c r="D249" s="26">
        <f>D250</f>
        <v>0</v>
      </c>
      <c r="E249" s="26"/>
      <c r="F249" s="26">
        <f>F250</f>
        <v>0</v>
      </c>
      <c r="G249" s="26">
        <f>G250</f>
        <v>0</v>
      </c>
      <c r="H249" s="26">
        <f>H250</f>
        <v>0</v>
      </c>
      <c r="I249" s="26"/>
      <c r="J249" s="103">
        <f>J250</f>
        <v>26250</v>
      </c>
      <c r="K249" s="103">
        <f>K250</f>
        <v>15750</v>
      </c>
      <c r="L249" s="103">
        <f>L250</f>
        <v>10500</v>
      </c>
    </row>
    <row r="250" spans="1:12" ht="18.75" customHeight="1">
      <c r="A250" s="70" t="s">
        <v>131</v>
      </c>
      <c r="B250" s="3">
        <v>25</v>
      </c>
      <c r="C250" s="3">
        <v>25</v>
      </c>
      <c r="D250" s="3"/>
      <c r="E250" s="3"/>
      <c r="F250" s="3"/>
      <c r="G250" s="3"/>
      <c r="H250" s="3"/>
      <c r="I250" s="3"/>
      <c r="J250" s="6">
        <f>(B250*2100+F250*2400)/2</f>
        <v>26250</v>
      </c>
      <c r="K250" s="6">
        <f>(C250*2100*0.6+F250*2400)/2</f>
        <v>15750</v>
      </c>
      <c r="L250" s="6">
        <f>J250-K250</f>
        <v>10500</v>
      </c>
    </row>
    <row r="251" spans="1:12" ht="18.75" customHeight="1">
      <c r="A251" s="26" t="s">
        <v>132</v>
      </c>
      <c r="B251" s="26">
        <f>B252</f>
        <v>21</v>
      </c>
      <c r="C251" s="26">
        <f>C252</f>
        <v>21</v>
      </c>
      <c r="D251" s="26">
        <f>D252</f>
        <v>0</v>
      </c>
      <c r="E251" s="26"/>
      <c r="F251" s="26">
        <f>F252</f>
        <v>0</v>
      </c>
      <c r="G251" s="26">
        <f>G252</f>
        <v>0</v>
      </c>
      <c r="H251" s="26">
        <f>H252</f>
        <v>0</v>
      </c>
      <c r="I251" s="26"/>
      <c r="J251" s="103">
        <f>J252</f>
        <v>22050</v>
      </c>
      <c r="K251" s="103">
        <f>K252</f>
        <v>13230</v>
      </c>
      <c r="L251" s="103">
        <f>L252</f>
        <v>8820</v>
      </c>
    </row>
    <row r="252" spans="1:12" ht="18.75" customHeight="1">
      <c r="A252" s="70" t="s">
        <v>133</v>
      </c>
      <c r="B252" s="3">
        <v>21</v>
      </c>
      <c r="C252" s="3">
        <v>21</v>
      </c>
      <c r="D252" s="3"/>
      <c r="E252" s="3"/>
      <c r="F252" s="3"/>
      <c r="G252" s="3"/>
      <c r="H252" s="3"/>
      <c r="I252" s="3"/>
      <c r="J252" s="6">
        <f>(B252*2100+F252*2400)/2</f>
        <v>22050</v>
      </c>
      <c r="K252" s="6">
        <f>(C252*2100*0.6+F252*2400)/2</f>
        <v>13230</v>
      </c>
      <c r="L252" s="6">
        <f>J252-K252</f>
        <v>8820</v>
      </c>
    </row>
    <row r="253" spans="1:12" ht="18.75" customHeight="1">
      <c r="A253" s="22" t="s">
        <v>230</v>
      </c>
      <c r="B253" s="31">
        <f>B254+B264+B266+B268+B270+B272+B274+B276+B278+B280+B283</f>
        <v>490</v>
      </c>
      <c r="C253" s="31">
        <f>C254+C264+C266+C268+C270+C272+C274+C276+C278+C280+C283</f>
        <v>463</v>
      </c>
      <c r="D253" s="31">
        <f>D254+D264+D266+D268+D270+D272+D274+D276+D278+D280+D283</f>
        <v>27</v>
      </c>
      <c r="E253" s="31"/>
      <c r="F253" s="31">
        <f>F254+F264+F266+F268+F270+F272+F274+F276+F278+F280+F283</f>
        <v>419</v>
      </c>
      <c r="G253" s="31">
        <f>G254+G264+G266+G268+G270+G272+G274+G276+G278+G280+G283</f>
        <v>419</v>
      </c>
      <c r="H253" s="31">
        <f>H254+H264+H266+H268+H270+H272+H274+H276+H278+H280+H283</f>
        <v>0</v>
      </c>
      <c r="I253" s="31"/>
      <c r="J253" s="105">
        <f>J254+J264+J266+J268+J270+J272+J274+J276+J278+J280+J283</f>
        <v>1017300</v>
      </c>
      <c r="K253" s="105">
        <f>K254+K264+K266+K268+K270+K272+K274+K276+K278+K280+K283</f>
        <v>884160</v>
      </c>
      <c r="L253" s="105">
        <f>L254+L264+L266+L268+L270+L272+L274+L276+L278+L280+L283</f>
        <v>133140</v>
      </c>
    </row>
    <row r="254" spans="1:12" ht="18.75" customHeight="1">
      <c r="A254" s="26" t="s">
        <v>246</v>
      </c>
      <c r="B254" s="26">
        <f>SUM(B255:B263)</f>
        <v>113</v>
      </c>
      <c r="C254" s="26">
        <f>SUM(C255:C263)</f>
        <v>90</v>
      </c>
      <c r="D254" s="26">
        <f>SUM(D255:D263)</f>
        <v>23</v>
      </c>
      <c r="E254" s="26"/>
      <c r="F254" s="26">
        <f>SUM(F255:F263)</f>
        <v>0</v>
      </c>
      <c r="G254" s="26">
        <f>SUM(G255:G263)</f>
        <v>0</v>
      </c>
      <c r="H254" s="26">
        <f>SUM(H255:H263)</f>
        <v>0</v>
      </c>
      <c r="I254" s="26"/>
      <c r="J254" s="103">
        <f>SUM(J255:J263)</f>
        <v>118650</v>
      </c>
      <c r="K254" s="103">
        <f>SUM(K255:K263)</f>
        <v>71190</v>
      </c>
      <c r="L254" s="103">
        <f>SUM(L255:L263)</f>
        <v>47460</v>
      </c>
    </row>
    <row r="255" spans="1:12" ht="18.75" customHeight="1">
      <c r="A255" s="70" t="s">
        <v>272</v>
      </c>
      <c r="B255" s="3">
        <v>19</v>
      </c>
      <c r="C255" s="3">
        <v>19</v>
      </c>
      <c r="D255" s="28"/>
      <c r="E255" s="28"/>
      <c r="F255" s="28"/>
      <c r="G255" s="28"/>
      <c r="H255" s="28"/>
      <c r="I255" s="28"/>
      <c r="J255" s="6">
        <f aca="true" t="shared" si="17" ref="J255:J263">(B255*2100+F255*2400)/2</f>
        <v>19950</v>
      </c>
      <c r="K255" s="6">
        <f>(C255*2100*0.6+F255*2400)/2</f>
        <v>11970</v>
      </c>
      <c r="L255" s="6">
        <f aca="true" t="shared" si="18" ref="L255:L263">J255-K255</f>
        <v>7980</v>
      </c>
    </row>
    <row r="256" spans="1:12" ht="18.75" customHeight="1">
      <c r="A256" s="70" t="s">
        <v>273</v>
      </c>
      <c r="B256" s="3">
        <v>11</v>
      </c>
      <c r="C256" s="3">
        <v>11</v>
      </c>
      <c r="D256" s="28"/>
      <c r="E256" s="28"/>
      <c r="F256" s="28"/>
      <c r="G256" s="28"/>
      <c r="H256" s="28"/>
      <c r="I256" s="28"/>
      <c r="J256" s="6">
        <f t="shared" si="17"/>
        <v>11550</v>
      </c>
      <c r="K256" s="6">
        <f>(C256*2100*0.6+F256*2400)/2</f>
        <v>6930</v>
      </c>
      <c r="L256" s="6">
        <f t="shared" si="18"/>
        <v>4620</v>
      </c>
    </row>
    <row r="257" spans="1:12" ht="18.75" customHeight="1">
      <c r="A257" s="70" t="s">
        <v>274</v>
      </c>
      <c r="B257" s="3">
        <v>7</v>
      </c>
      <c r="C257" s="3">
        <v>7</v>
      </c>
      <c r="D257" s="28"/>
      <c r="E257" s="28"/>
      <c r="F257" s="28"/>
      <c r="G257" s="28"/>
      <c r="H257" s="28"/>
      <c r="I257" s="28"/>
      <c r="J257" s="6">
        <f t="shared" si="17"/>
        <v>7350</v>
      </c>
      <c r="K257" s="6">
        <f>(C257*2100*0.6+F257*2400)/2</f>
        <v>4410</v>
      </c>
      <c r="L257" s="6">
        <f t="shared" si="18"/>
        <v>2940</v>
      </c>
    </row>
    <row r="258" spans="1:12" ht="18.75" customHeight="1">
      <c r="A258" s="70" t="s">
        <v>275</v>
      </c>
      <c r="B258" s="3">
        <v>33</v>
      </c>
      <c r="C258" s="3">
        <v>33</v>
      </c>
      <c r="D258" s="28"/>
      <c r="E258" s="28"/>
      <c r="F258" s="28"/>
      <c r="G258" s="28"/>
      <c r="H258" s="28"/>
      <c r="I258" s="28"/>
      <c r="J258" s="6">
        <f t="shared" si="17"/>
        <v>34650</v>
      </c>
      <c r="K258" s="6">
        <f>(C258*2100*0.6+F258*2400)/2</f>
        <v>20790</v>
      </c>
      <c r="L258" s="6">
        <f t="shared" si="18"/>
        <v>13860</v>
      </c>
    </row>
    <row r="259" spans="1:12" ht="18.75" customHeight="1">
      <c r="A259" s="70" t="s">
        <v>276</v>
      </c>
      <c r="B259" s="3">
        <v>20</v>
      </c>
      <c r="C259" s="28">
        <v>20</v>
      </c>
      <c r="D259" s="28"/>
      <c r="E259" s="28"/>
      <c r="F259" s="28">
        <v>0</v>
      </c>
      <c r="G259" s="28">
        <v>0</v>
      </c>
      <c r="H259" s="28"/>
      <c r="I259" s="28"/>
      <c r="J259" s="6">
        <f t="shared" si="17"/>
        <v>21000</v>
      </c>
      <c r="K259" s="6">
        <f>(C259*2100*0.6+F259*2400)/2</f>
        <v>12600</v>
      </c>
      <c r="L259" s="6">
        <f t="shared" si="18"/>
        <v>8400</v>
      </c>
    </row>
    <row r="260" spans="1:12" ht="18.75" customHeight="1">
      <c r="A260" s="89" t="s">
        <v>234</v>
      </c>
      <c r="B260" s="3">
        <f>D260</f>
        <v>17</v>
      </c>
      <c r="C260" s="3"/>
      <c r="D260" s="3">
        <v>17</v>
      </c>
      <c r="E260" s="3"/>
      <c r="F260" s="3"/>
      <c r="G260" s="3"/>
      <c r="H260" s="3"/>
      <c r="I260" s="3"/>
      <c r="J260" s="6">
        <f t="shared" si="17"/>
        <v>17850</v>
      </c>
      <c r="K260" s="6">
        <v>10710</v>
      </c>
      <c r="L260" s="6">
        <f t="shared" si="18"/>
        <v>7140</v>
      </c>
    </row>
    <row r="261" spans="1:12" ht="18.75" customHeight="1">
      <c r="A261" s="89" t="s">
        <v>235</v>
      </c>
      <c r="B261" s="3">
        <f>D261</f>
        <v>3</v>
      </c>
      <c r="C261" s="3"/>
      <c r="D261" s="3">
        <v>3</v>
      </c>
      <c r="E261" s="3"/>
      <c r="F261" s="3"/>
      <c r="G261" s="3"/>
      <c r="H261" s="3"/>
      <c r="I261" s="3"/>
      <c r="J261" s="6">
        <f t="shared" si="17"/>
        <v>3150</v>
      </c>
      <c r="K261" s="6">
        <v>1890</v>
      </c>
      <c r="L261" s="6">
        <f t="shared" si="18"/>
        <v>1260</v>
      </c>
    </row>
    <row r="262" spans="1:12" ht="18.75" customHeight="1">
      <c r="A262" s="89" t="s">
        <v>236</v>
      </c>
      <c r="B262" s="3">
        <f>D262</f>
        <v>1</v>
      </c>
      <c r="C262" s="3"/>
      <c r="D262" s="3">
        <v>1</v>
      </c>
      <c r="E262" s="3"/>
      <c r="F262" s="3"/>
      <c r="G262" s="3"/>
      <c r="H262" s="3"/>
      <c r="I262" s="3"/>
      <c r="J262" s="6">
        <f t="shared" si="17"/>
        <v>1050</v>
      </c>
      <c r="K262" s="6">
        <v>630</v>
      </c>
      <c r="L262" s="6">
        <f t="shared" si="18"/>
        <v>420</v>
      </c>
    </row>
    <row r="263" spans="1:12" ht="18.75" customHeight="1">
      <c r="A263" s="89" t="s">
        <v>237</v>
      </c>
      <c r="B263" s="3">
        <f>D263</f>
        <v>2</v>
      </c>
      <c r="C263" s="3"/>
      <c r="D263" s="3">
        <v>2</v>
      </c>
      <c r="E263" s="3"/>
      <c r="F263" s="3"/>
      <c r="G263" s="3"/>
      <c r="H263" s="3"/>
      <c r="I263" s="3"/>
      <c r="J263" s="6">
        <f t="shared" si="17"/>
        <v>2100</v>
      </c>
      <c r="K263" s="6">
        <v>1260</v>
      </c>
      <c r="L263" s="6">
        <f t="shared" si="18"/>
        <v>840</v>
      </c>
    </row>
    <row r="264" spans="1:12" ht="18.75" customHeight="1">
      <c r="A264" s="26" t="s">
        <v>134</v>
      </c>
      <c r="B264" s="26">
        <f>B265</f>
        <v>1</v>
      </c>
      <c r="C264" s="26">
        <f>C265</f>
        <v>1</v>
      </c>
      <c r="D264" s="26">
        <f>D265</f>
        <v>0</v>
      </c>
      <c r="E264" s="26"/>
      <c r="F264" s="26">
        <f>F265</f>
        <v>0</v>
      </c>
      <c r="G264" s="26">
        <f>G265</f>
        <v>0</v>
      </c>
      <c r="H264" s="26">
        <f>H265</f>
        <v>0</v>
      </c>
      <c r="I264" s="26"/>
      <c r="J264" s="103">
        <f>J265</f>
        <v>1050</v>
      </c>
      <c r="K264" s="103">
        <f>K265</f>
        <v>630</v>
      </c>
      <c r="L264" s="103">
        <f>L265</f>
        <v>420</v>
      </c>
    </row>
    <row r="265" spans="1:12" ht="18.75" customHeight="1">
      <c r="A265" s="70" t="s">
        <v>135</v>
      </c>
      <c r="B265" s="3">
        <v>1</v>
      </c>
      <c r="C265" s="28">
        <v>1</v>
      </c>
      <c r="D265" s="28"/>
      <c r="E265" s="28"/>
      <c r="F265" s="28"/>
      <c r="G265" s="28"/>
      <c r="H265" s="28"/>
      <c r="I265" s="28"/>
      <c r="J265" s="6">
        <f>(B265*2100+F265*2400)/2</f>
        <v>1050</v>
      </c>
      <c r="K265" s="6">
        <f>(C265*2100*0.6+F265*2400)/2</f>
        <v>630</v>
      </c>
      <c r="L265" s="6">
        <f>J265-K265</f>
        <v>420</v>
      </c>
    </row>
    <row r="266" spans="1:12" ht="18.75" customHeight="1">
      <c r="A266" s="26" t="s">
        <v>136</v>
      </c>
      <c r="B266" s="26">
        <f>B267</f>
        <v>23</v>
      </c>
      <c r="C266" s="26">
        <f>C267</f>
        <v>23</v>
      </c>
      <c r="D266" s="26">
        <f>D267</f>
        <v>0</v>
      </c>
      <c r="E266" s="26"/>
      <c r="F266" s="26">
        <f>F267</f>
        <v>0</v>
      </c>
      <c r="G266" s="26">
        <f>G267</f>
        <v>0</v>
      </c>
      <c r="H266" s="26">
        <f>H267</f>
        <v>0</v>
      </c>
      <c r="I266" s="26"/>
      <c r="J266" s="103">
        <f>J267</f>
        <v>24150</v>
      </c>
      <c r="K266" s="103">
        <f>K267</f>
        <v>19320</v>
      </c>
      <c r="L266" s="103">
        <f>L267</f>
        <v>4830</v>
      </c>
    </row>
    <row r="267" spans="1:12" ht="18.75" customHeight="1">
      <c r="A267" s="70" t="s">
        <v>137</v>
      </c>
      <c r="B267" s="3">
        <v>23</v>
      </c>
      <c r="C267" s="3">
        <v>23</v>
      </c>
      <c r="D267" s="3"/>
      <c r="E267" s="3"/>
      <c r="F267" s="3"/>
      <c r="G267" s="3"/>
      <c r="H267" s="3"/>
      <c r="I267" s="3"/>
      <c r="J267" s="6">
        <f>(B267*2100+F267*2400)/2</f>
        <v>24150</v>
      </c>
      <c r="K267" s="6">
        <f>(C267*2100*0.8+F267*2400)/2</f>
        <v>19320</v>
      </c>
      <c r="L267" s="6">
        <f>J267-K267</f>
        <v>4830</v>
      </c>
    </row>
    <row r="268" spans="1:12" ht="18.75" customHeight="1">
      <c r="A268" s="26" t="s">
        <v>138</v>
      </c>
      <c r="B268" s="26">
        <f>B269</f>
        <v>2</v>
      </c>
      <c r="C268" s="26">
        <f>C269</f>
        <v>2</v>
      </c>
      <c r="D268" s="26">
        <f>D269</f>
        <v>0</v>
      </c>
      <c r="E268" s="26"/>
      <c r="F268" s="26">
        <f>F269</f>
        <v>0</v>
      </c>
      <c r="G268" s="26">
        <f>G269</f>
        <v>0</v>
      </c>
      <c r="H268" s="26">
        <f>H269</f>
        <v>0</v>
      </c>
      <c r="I268" s="26"/>
      <c r="J268" s="103">
        <f>J269</f>
        <v>2100</v>
      </c>
      <c r="K268" s="103">
        <f>K269</f>
        <v>1680</v>
      </c>
      <c r="L268" s="103">
        <f>L269</f>
        <v>420</v>
      </c>
    </row>
    <row r="269" spans="1:12" ht="18.75" customHeight="1">
      <c r="A269" s="70" t="s">
        <v>139</v>
      </c>
      <c r="B269" s="3">
        <v>2</v>
      </c>
      <c r="C269" s="3">
        <v>2</v>
      </c>
      <c r="D269" s="28"/>
      <c r="E269" s="28"/>
      <c r="F269" s="28"/>
      <c r="G269" s="28"/>
      <c r="H269" s="28"/>
      <c r="I269" s="28"/>
      <c r="J269" s="6">
        <f>(B269*2100+F269*2400)/2</f>
        <v>2100</v>
      </c>
      <c r="K269" s="6">
        <f>(C269*2100*0.8+F269*2400)/2</f>
        <v>1680</v>
      </c>
      <c r="L269" s="6">
        <f>J269-K269</f>
        <v>420</v>
      </c>
    </row>
    <row r="270" spans="1:12" ht="18.75" customHeight="1">
      <c r="A270" s="26" t="s">
        <v>140</v>
      </c>
      <c r="B270" s="26">
        <f>B271</f>
        <v>28</v>
      </c>
      <c r="C270" s="26">
        <f>C271</f>
        <v>28</v>
      </c>
      <c r="D270" s="26">
        <f>D271</f>
        <v>0</v>
      </c>
      <c r="E270" s="26"/>
      <c r="F270" s="26">
        <f>F271</f>
        <v>0</v>
      </c>
      <c r="G270" s="26">
        <f>G271</f>
        <v>0</v>
      </c>
      <c r="H270" s="26">
        <f>H271</f>
        <v>0</v>
      </c>
      <c r="I270" s="26"/>
      <c r="J270" s="103">
        <f>J271</f>
        <v>29400</v>
      </c>
      <c r="K270" s="103">
        <f>K271</f>
        <v>23520</v>
      </c>
      <c r="L270" s="103">
        <f>L271</f>
        <v>5880</v>
      </c>
    </row>
    <row r="271" spans="1:12" ht="18.75" customHeight="1">
      <c r="A271" s="70" t="s">
        <v>141</v>
      </c>
      <c r="B271" s="52">
        <v>28</v>
      </c>
      <c r="C271" s="53">
        <v>28</v>
      </c>
      <c r="D271" s="53"/>
      <c r="E271" s="53"/>
      <c r="F271" s="53"/>
      <c r="G271" s="53"/>
      <c r="H271" s="53"/>
      <c r="I271" s="53"/>
      <c r="J271" s="6">
        <f>(B271*2100+F271*2400)/2</f>
        <v>29400</v>
      </c>
      <c r="K271" s="6">
        <f>(C271*2100*0.8+F271*2400)/2</f>
        <v>23520</v>
      </c>
      <c r="L271" s="6">
        <f>J271-K271</f>
        <v>5880</v>
      </c>
    </row>
    <row r="272" spans="1:12" ht="18.75" customHeight="1">
      <c r="A272" s="26" t="s">
        <v>142</v>
      </c>
      <c r="B272" s="26">
        <f>B273</f>
        <v>5</v>
      </c>
      <c r="C272" s="26">
        <f>C273</f>
        <v>5</v>
      </c>
      <c r="D272" s="26">
        <f>D273</f>
        <v>0</v>
      </c>
      <c r="E272" s="26"/>
      <c r="F272" s="26">
        <f>F273</f>
        <v>0</v>
      </c>
      <c r="G272" s="26">
        <f>G273</f>
        <v>0</v>
      </c>
      <c r="H272" s="26">
        <f>H273</f>
        <v>0</v>
      </c>
      <c r="I272" s="26"/>
      <c r="J272" s="103">
        <f>J273</f>
        <v>5250</v>
      </c>
      <c r="K272" s="103">
        <f>K273</f>
        <v>4200</v>
      </c>
      <c r="L272" s="103">
        <f>L273</f>
        <v>1050</v>
      </c>
    </row>
    <row r="273" spans="1:12" ht="18.75" customHeight="1">
      <c r="A273" s="86" t="s">
        <v>143</v>
      </c>
      <c r="B273" s="54">
        <v>5</v>
      </c>
      <c r="C273" s="55">
        <v>5</v>
      </c>
      <c r="D273" s="55"/>
      <c r="E273" s="55"/>
      <c r="F273" s="55"/>
      <c r="G273" s="55"/>
      <c r="H273" s="55"/>
      <c r="I273" s="55"/>
      <c r="J273" s="6">
        <f>(B273*2100+F273*2400)/2</f>
        <v>5250</v>
      </c>
      <c r="K273" s="6">
        <f>(C273*2100*0.8+F273*2400)/2</f>
        <v>4200</v>
      </c>
      <c r="L273" s="6">
        <f>J273-K273</f>
        <v>1050</v>
      </c>
    </row>
    <row r="274" spans="1:12" ht="18.75" customHeight="1">
      <c r="A274" s="26" t="s">
        <v>144</v>
      </c>
      <c r="B274" s="32">
        <f>B275</f>
        <v>14</v>
      </c>
      <c r="C274" s="32">
        <f>C275</f>
        <v>14</v>
      </c>
      <c r="D274" s="32">
        <f>D275</f>
        <v>0</v>
      </c>
      <c r="E274" s="32"/>
      <c r="F274" s="32">
        <f>F275</f>
        <v>21</v>
      </c>
      <c r="G274" s="32">
        <f>G275</f>
        <v>21</v>
      </c>
      <c r="H274" s="32">
        <f>H275</f>
        <v>0</v>
      </c>
      <c r="I274" s="32"/>
      <c r="J274" s="103">
        <f>J275</f>
        <v>39900</v>
      </c>
      <c r="K274" s="103">
        <f>K275</f>
        <v>36960</v>
      </c>
      <c r="L274" s="103">
        <f>L275</f>
        <v>2940</v>
      </c>
    </row>
    <row r="275" spans="1:12" ht="18.75" customHeight="1">
      <c r="A275" s="70" t="s">
        <v>145</v>
      </c>
      <c r="B275" s="28">
        <v>14</v>
      </c>
      <c r="C275" s="28">
        <v>14</v>
      </c>
      <c r="D275" s="28"/>
      <c r="E275" s="28"/>
      <c r="F275" s="28">
        <v>21</v>
      </c>
      <c r="G275" s="28">
        <v>21</v>
      </c>
      <c r="H275" s="28"/>
      <c r="I275" s="28"/>
      <c r="J275" s="6">
        <f>(B275*2100+F275*2400)/2</f>
        <v>39900</v>
      </c>
      <c r="K275" s="6">
        <f>(C275*2100*0.8+F275*2400)/2</f>
        <v>36960</v>
      </c>
      <c r="L275" s="6">
        <f>J275-K275</f>
        <v>2940</v>
      </c>
    </row>
    <row r="276" spans="1:12" ht="18.75" customHeight="1">
      <c r="A276" s="26" t="s">
        <v>146</v>
      </c>
      <c r="B276" s="26">
        <f>B277</f>
        <v>79</v>
      </c>
      <c r="C276" s="26">
        <f>C277</f>
        <v>79</v>
      </c>
      <c r="D276" s="26">
        <f>D277</f>
        <v>0</v>
      </c>
      <c r="E276" s="26"/>
      <c r="F276" s="26">
        <f>F277</f>
        <v>178</v>
      </c>
      <c r="G276" s="26">
        <f>G277</f>
        <v>178</v>
      </c>
      <c r="H276" s="26">
        <f>H277</f>
        <v>0</v>
      </c>
      <c r="I276" s="26"/>
      <c r="J276" s="103">
        <f>J277</f>
        <v>296550</v>
      </c>
      <c r="K276" s="103">
        <f>K277</f>
        <v>279960</v>
      </c>
      <c r="L276" s="103">
        <f>L277</f>
        <v>16590</v>
      </c>
    </row>
    <row r="277" spans="1:12" ht="18.75" customHeight="1">
      <c r="A277" s="70" t="s">
        <v>147</v>
      </c>
      <c r="B277" s="3">
        <v>79</v>
      </c>
      <c r="C277" s="28">
        <v>79</v>
      </c>
      <c r="D277" s="28"/>
      <c r="E277" s="28"/>
      <c r="F277" s="28">
        <v>178</v>
      </c>
      <c r="G277" s="28">
        <v>178</v>
      </c>
      <c r="H277" s="28"/>
      <c r="I277" s="28"/>
      <c r="J277" s="6">
        <f>(B277*2100+F277*2400)/2</f>
        <v>296550</v>
      </c>
      <c r="K277" s="6">
        <f>(C277*2100*0.8+F277*2400)/2</f>
        <v>279960</v>
      </c>
      <c r="L277" s="6">
        <f>J277-K277</f>
        <v>16590</v>
      </c>
    </row>
    <row r="278" spans="1:12" ht="18.75" customHeight="1">
      <c r="A278" s="26" t="s">
        <v>148</v>
      </c>
      <c r="B278" s="26">
        <f>B279</f>
        <v>157</v>
      </c>
      <c r="C278" s="26">
        <f>C279</f>
        <v>157</v>
      </c>
      <c r="D278" s="26">
        <f>D279</f>
        <v>0</v>
      </c>
      <c r="E278" s="26"/>
      <c r="F278" s="26">
        <f>F279</f>
        <v>133</v>
      </c>
      <c r="G278" s="26">
        <f>G279</f>
        <v>133</v>
      </c>
      <c r="H278" s="26">
        <f>H279</f>
        <v>0</v>
      </c>
      <c r="I278" s="26"/>
      <c r="J278" s="103">
        <f>J279</f>
        <v>324450</v>
      </c>
      <c r="K278" s="103">
        <f>K279</f>
        <v>291480</v>
      </c>
      <c r="L278" s="103">
        <f>L279</f>
        <v>32970</v>
      </c>
    </row>
    <row r="279" spans="1:12" ht="18.75" customHeight="1">
      <c r="A279" s="70" t="s">
        <v>149</v>
      </c>
      <c r="B279" s="3">
        <f>SUM(C279:D279)</f>
        <v>157</v>
      </c>
      <c r="C279" s="3">
        <v>157</v>
      </c>
      <c r="D279" s="3"/>
      <c r="E279" s="3"/>
      <c r="F279" s="3">
        <f>SUM(G279:H279)</f>
        <v>133</v>
      </c>
      <c r="G279" s="3">
        <v>133</v>
      </c>
      <c r="H279" s="3"/>
      <c r="I279" s="3"/>
      <c r="J279" s="6">
        <f>(B279*2100+F279*2400)/2</f>
        <v>324450</v>
      </c>
      <c r="K279" s="6">
        <f>(C279*2100*0.8+F279*2400)/2</f>
        <v>291480</v>
      </c>
      <c r="L279" s="6">
        <f>J279-K279</f>
        <v>32970</v>
      </c>
    </row>
    <row r="280" spans="1:12" ht="18.75" customHeight="1">
      <c r="A280" s="57" t="s">
        <v>150</v>
      </c>
      <c r="B280" s="58">
        <f>SUM(B281:B282)</f>
        <v>15</v>
      </c>
      <c r="C280" s="58">
        <f>SUM(C281:C282)</f>
        <v>11</v>
      </c>
      <c r="D280" s="58">
        <f>SUM(D281:D282)</f>
        <v>4</v>
      </c>
      <c r="E280" s="58"/>
      <c r="F280" s="58">
        <f>SUM(F281:F282)</f>
        <v>87</v>
      </c>
      <c r="G280" s="58">
        <f>SUM(G281:G282)</f>
        <v>87</v>
      </c>
      <c r="H280" s="58">
        <f>SUM(H281:H282)</f>
        <v>0</v>
      </c>
      <c r="I280" s="58"/>
      <c r="J280" s="114">
        <f>SUM(J281:J282)</f>
        <v>120150</v>
      </c>
      <c r="K280" s="114">
        <f>SUM(K281:K282)</f>
        <v>110700</v>
      </c>
      <c r="L280" s="114">
        <f>SUM(L281:L282)</f>
        <v>9450</v>
      </c>
    </row>
    <row r="281" spans="1:12" ht="18.75" customHeight="1">
      <c r="A281" s="87" t="s">
        <v>151</v>
      </c>
      <c r="B281" s="56">
        <v>11</v>
      </c>
      <c r="C281" s="56">
        <v>11</v>
      </c>
      <c r="D281" s="56"/>
      <c r="E281" s="56"/>
      <c r="F281" s="56">
        <v>87</v>
      </c>
      <c r="G281" s="56">
        <v>87</v>
      </c>
      <c r="H281" s="56"/>
      <c r="I281" s="56"/>
      <c r="J281" s="6">
        <f>(B281*2100+F281*2400)/2</f>
        <v>115950</v>
      </c>
      <c r="K281" s="6">
        <f>(C281*2100*0.4+F281*2400)/2</f>
        <v>109020</v>
      </c>
      <c r="L281" s="6">
        <f>J281-K281</f>
        <v>6930</v>
      </c>
    </row>
    <row r="282" spans="1:12" ht="18.75" customHeight="1">
      <c r="A282" s="89" t="s">
        <v>238</v>
      </c>
      <c r="B282" s="56">
        <f>D282</f>
        <v>4</v>
      </c>
      <c r="C282" s="56"/>
      <c r="D282" s="56">
        <v>4</v>
      </c>
      <c r="E282" s="56"/>
      <c r="F282" s="56"/>
      <c r="G282" s="56"/>
      <c r="H282" s="56"/>
      <c r="I282" s="56"/>
      <c r="J282" s="6">
        <f>(B282*2100+F282*2400)/2</f>
        <v>4200</v>
      </c>
      <c r="K282" s="6">
        <v>1680</v>
      </c>
      <c r="L282" s="6">
        <f>J282-K282</f>
        <v>2520</v>
      </c>
    </row>
    <row r="283" spans="1:12" ht="18.75" customHeight="1">
      <c r="A283" s="26" t="s">
        <v>152</v>
      </c>
      <c r="B283" s="26">
        <f>B284</f>
        <v>53</v>
      </c>
      <c r="C283" s="26">
        <f>C284</f>
        <v>53</v>
      </c>
      <c r="D283" s="26">
        <f>D284</f>
        <v>0</v>
      </c>
      <c r="E283" s="26"/>
      <c r="F283" s="26">
        <f>F284</f>
        <v>0</v>
      </c>
      <c r="G283" s="26">
        <f>G284</f>
        <v>0</v>
      </c>
      <c r="H283" s="26">
        <f>H284</f>
        <v>0</v>
      </c>
      <c r="I283" s="26"/>
      <c r="J283" s="103">
        <f>J284</f>
        <v>55650</v>
      </c>
      <c r="K283" s="103">
        <f>K284</f>
        <v>44520</v>
      </c>
      <c r="L283" s="103">
        <f>L284</f>
        <v>11130</v>
      </c>
    </row>
    <row r="284" spans="1:12" ht="18.75" customHeight="1">
      <c r="A284" s="70" t="s">
        <v>153</v>
      </c>
      <c r="B284" s="36">
        <v>53</v>
      </c>
      <c r="C284" s="28">
        <v>53</v>
      </c>
      <c r="D284" s="28"/>
      <c r="E284" s="28"/>
      <c r="F284" s="28"/>
      <c r="G284" s="28"/>
      <c r="H284" s="28"/>
      <c r="I284" s="28"/>
      <c r="J284" s="6">
        <f>(B284*2100+F284*2400)/2</f>
        <v>55650</v>
      </c>
      <c r="K284" s="6">
        <f>(C284*2100*0.8+F284*2400)/2</f>
        <v>44520</v>
      </c>
      <c r="L284" s="6">
        <f>J284-K284</f>
        <v>11130</v>
      </c>
    </row>
  </sheetData>
  <sheetProtection password="CCFB" sheet="1" objects="1" scenarios="1"/>
  <mergeCells count="8">
    <mergeCell ref="I3:I4"/>
    <mergeCell ref="J3:L3"/>
    <mergeCell ref="A1:L1"/>
    <mergeCell ref="K2:L2"/>
    <mergeCell ref="A3:A4"/>
    <mergeCell ref="B3:D3"/>
    <mergeCell ref="F3:H3"/>
    <mergeCell ref="E3:E4"/>
  </mergeCells>
  <printOptions/>
  <pageMargins left="0.39" right="0.44" top="0.56" bottom="0.43" header="0.5" footer="0.3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23"/>
  <sheetViews>
    <sheetView workbookViewId="0" topLeftCell="A1">
      <selection activeCell="E61" sqref="E61"/>
    </sheetView>
  </sheetViews>
  <sheetFormatPr defaultColWidth="9.00390625" defaultRowHeight="15" customHeight="1"/>
  <cols>
    <col min="1" max="1" width="18.50390625" style="118" customWidth="1"/>
    <col min="2" max="2" width="8.875" style="203" customWidth="1"/>
    <col min="3" max="3" width="7.25390625" style="203" customWidth="1"/>
    <col min="4" max="4" width="10.00390625" style="203" customWidth="1"/>
    <col min="5" max="5" width="11.25390625" style="203" customWidth="1"/>
    <col min="6" max="6" width="9.375" style="203" hidden="1" customWidth="1"/>
    <col min="7" max="7" width="11.125" style="118" hidden="1" customWidth="1"/>
    <col min="8" max="16384" width="9.00390625" style="118" customWidth="1"/>
  </cols>
  <sheetData>
    <row r="1" spans="1:7" s="115" customFormat="1" ht="35.25" customHeight="1">
      <c r="A1" s="213" t="s">
        <v>277</v>
      </c>
      <c r="B1" s="214"/>
      <c r="C1" s="214"/>
      <c r="D1" s="214"/>
      <c r="E1" s="214"/>
      <c r="F1" s="214"/>
      <c r="G1" s="215"/>
    </row>
    <row r="2" spans="1:7" s="116" customFormat="1" ht="20.25" customHeight="1">
      <c r="A2" s="216" t="s">
        <v>278</v>
      </c>
      <c r="B2" s="217"/>
      <c r="C2" s="217"/>
      <c r="D2" s="217"/>
      <c r="E2" s="217"/>
      <c r="F2" s="217"/>
      <c r="G2" s="218"/>
    </row>
    <row r="3" spans="1:7" ht="25.5" customHeight="1">
      <c r="A3" s="219" t="s">
        <v>279</v>
      </c>
      <c r="B3" s="221" t="s">
        <v>280</v>
      </c>
      <c r="C3" s="221" t="s">
        <v>281</v>
      </c>
      <c r="D3" s="223" t="s">
        <v>282</v>
      </c>
      <c r="E3" s="224"/>
      <c r="F3" s="224"/>
      <c r="G3" s="224"/>
    </row>
    <row r="4" spans="1:7" ht="21" customHeight="1">
      <c r="A4" s="220"/>
      <c r="B4" s="222"/>
      <c r="C4" s="222" t="s">
        <v>283</v>
      </c>
      <c r="D4" s="120" t="s">
        <v>284</v>
      </c>
      <c r="E4" s="117" t="s">
        <v>285</v>
      </c>
      <c r="F4" s="117" t="s">
        <v>286</v>
      </c>
      <c r="G4" s="119" t="s">
        <v>287</v>
      </c>
    </row>
    <row r="5" spans="1:7" s="124" customFormat="1" ht="24.75" customHeight="1">
      <c r="A5" s="121" t="s">
        <v>288</v>
      </c>
      <c r="B5" s="122">
        <f>B8+B11+B23+B33+B48+B58+B71+B85+B98+B115</f>
        <v>11940</v>
      </c>
      <c r="C5" s="123">
        <v>750</v>
      </c>
      <c r="D5" s="122">
        <f>SUM(E5:G5)</f>
        <v>8955000</v>
      </c>
      <c r="E5" s="122">
        <f>E8+E11+E23+E33+E48+E58+E71+E85+E98+E115</f>
        <v>6200700</v>
      </c>
      <c r="F5" s="122">
        <f>F8+F11+F23+F33+F48+F58+F71+F85+F98+F115</f>
        <v>578850</v>
      </c>
      <c r="G5" s="122">
        <f>G8+G11+G23+G33+G48+G58+G71+G85+G98+G115</f>
        <v>2175450</v>
      </c>
    </row>
    <row r="6" spans="1:7" s="124" customFormat="1" ht="23.25" customHeight="1">
      <c r="A6" s="121" t="s">
        <v>289</v>
      </c>
      <c r="B6" s="122">
        <f>B8+B11+B23+B33+B48+B58+B71+B85+B98</f>
        <v>11484</v>
      </c>
      <c r="C6" s="125" t="s">
        <v>291</v>
      </c>
      <c r="D6" s="122">
        <f>SUM(E6:G6)</f>
        <v>8613000</v>
      </c>
      <c r="E6" s="122">
        <f>E8+E11+E23+E33+E48+E58+E71+E85+E98</f>
        <v>6200700</v>
      </c>
      <c r="F6" s="122">
        <f>F8+F11+F23+F33+F48+F58+F71+F85+F98</f>
        <v>236850</v>
      </c>
      <c r="G6" s="122">
        <f>G8+G11+G23+G33+G48+G58+G71+G85+G98</f>
        <v>2175450</v>
      </c>
    </row>
    <row r="7" spans="1:7" s="124" customFormat="1" ht="15" customHeight="1">
      <c r="A7" s="126" t="s">
        <v>292</v>
      </c>
      <c r="B7" s="127">
        <v>456</v>
      </c>
      <c r="C7" s="125" t="s">
        <v>293</v>
      </c>
      <c r="D7" s="122">
        <f>E7+F7+G7</f>
        <v>342000</v>
      </c>
      <c r="E7" s="127"/>
      <c r="F7" s="127" t="s">
        <v>294</v>
      </c>
      <c r="G7" s="128"/>
    </row>
    <row r="8" spans="1:7" s="124" customFormat="1" ht="15" customHeight="1">
      <c r="A8" s="129" t="s">
        <v>295</v>
      </c>
      <c r="B8" s="130">
        <v>9</v>
      </c>
      <c r="C8" s="130"/>
      <c r="D8" s="131">
        <f>D9+D10</f>
        <v>6750</v>
      </c>
      <c r="E8" s="131">
        <f>E9+E10</f>
        <v>6750</v>
      </c>
      <c r="F8" s="131">
        <f>F9+F10</f>
        <v>0</v>
      </c>
      <c r="G8" s="131">
        <f>G9+G10</f>
        <v>0</v>
      </c>
    </row>
    <row r="9" spans="1:7" ht="15" customHeight="1">
      <c r="A9" s="132" t="s">
        <v>296</v>
      </c>
      <c r="B9" s="133">
        <v>2</v>
      </c>
      <c r="C9" s="125" t="s">
        <v>293</v>
      </c>
      <c r="D9" s="134">
        <f>B9*750</f>
        <v>1500</v>
      </c>
      <c r="E9" s="134">
        <v>1500</v>
      </c>
      <c r="F9" s="134"/>
      <c r="G9" s="135"/>
    </row>
    <row r="10" spans="1:7" ht="15" customHeight="1">
      <c r="A10" s="132" t="s">
        <v>297</v>
      </c>
      <c r="B10" s="133">
        <v>7</v>
      </c>
      <c r="C10" s="125" t="s">
        <v>293</v>
      </c>
      <c r="D10" s="134">
        <f>B10*750</f>
        <v>5250</v>
      </c>
      <c r="E10" s="134">
        <v>5250</v>
      </c>
      <c r="F10" s="134"/>
      <c r="G10" s="135"/>
    </row>
    <row r="11" spans="1:7" s="124" customFormat="1" ht="15" customHeight="1">
      <c r="A11" s="136" t="s">
        <v>298</v>
      </c>
      <c r="B11" s="137">
        <v>1628</v>
      </c>
      <c r="C11" s="138">
        <v>750</v>
      </c>
      <c r="D11" s="137">
        <f>B11*750</f>
        <v>1221000</v>
      </c>
      <c r="E11" s="137">
        <f>E12+E13</f>
        <v>976800</v>
      </c>
      <c r="F11" s="137">
        <f>F12+F13</f>
        <v>17850</v>
      </c>
      <c r="G11" s="137">
        <f>G12+G13</f>
        <v>226350</v>
      </c>
    </row>
    <row r="12" spans="1:7" s="141" customFormat="1" ht="17.25" customHeight="1">
      <c r="A12" s="139" t="s">
        <v>299</v>
      </c>
      <c r="B12" s="140">
        <v>119</v>
      </c>
      <c r="C12" s="125" t="s">
        <v>300</v>
      </c>
      <c r="D12" s="140">
        <f>B12*750</f>
        <v>89250</v>
      </c>
      <c r="E12" s="140">
        <f>D12*0.8</f>
        <v>71400</v>
      </c>
      <c r="F12" s="140">
        <f>D12*0.2</f>
        <v>17850</v>
      </c>
      <c r="G12" s="140"/>
    </row>
    <row r="13" spans="1:7" s="124" customFormat="1" ht="15" customHeight="1">
      <c r="A13" s="139" t="s">
        <v>301</v>
      </c>
      <c r="B13" s="142">
        <v>1509</v>
      </c>
      <c r="C13" s="125" t="s">
        <v>300</v>
      </c>
      <c r="D13" s="142">
        <f>SUM(D14:D22)</f>
        <v>1131750</v>
      </c>
      <c r="E13" s="142">
        <f>SUM(E14:E22)</f>
        <v>905400</v>
      </c>
      <c r="F13" s="142">
        <f>SUM(F14:F22)</f>
        <v>0</v>
      </c>
      <c r="G13" s="142">
        <f>SUM(G14:G22)</f>
        <v>226350</v>
      </c>
    </row>
    <row r="14" spans="1:7" s="124" customFormat="1" ht="15" customHeight="1">
      <c r="A14" s="139" t="s">
        <v>302</v>
      </c>
      <c r="B14" s="140">
        <v>53</v>
      </c>
      <c r="C14" s="125" t="s">
        <v>290</v>
      </c>
      <c r="D14" s="140">
        <f aca="true" t="shared" si="0" ref="D14:D24">B14*750</f>
        <v>39750</v>
      </c>
      <c r="E14" s="143">
        <f aca="true" t="shared" si="1" ref="E14:E22">D14*0.8</f>
        <v>31800</v>
      </c>
      <c r="F14" s="140"/>
      <c r="G14" s="144">
        <f aca="true" t="shared" si="2" ref="G14:G22">D14*0.2</f>
        <v>7950</v>
      </c>
    </row>
    <row r="15" spans="1:12" s="124" customFormat="1" ht="15" customHeight="1">
      <c r="A15" s="139" t="s">
        <v>303</v>
      </c>
      <c r="B15" s="140">
        <v>376</v>
      </c>
      <c r="C15" s="125" t="s">
        <v>290</v>
      </c>
      <c r="D15" s="140">
        <f t="shared" si="0"/>
        <v>282000</v>
      </c>
      <c r="E15" s="140">
        <f t="shared" si="1"/>
        <v>225600</v>
      </c>
      <c r="F15" s="140"/>
      <c r="G15" s="145">
        <f t="shared" si="2"/>
        <v>56400</v>
      </c>
      <c r="H15" s="146"/>
      <c r="I15" s="146"/>
      <c r="J15" s="146"/>
      <c r="K15" s="146"/>
      <c r="L15" s="146"/>
    </row>
    <row r="16" spans="1:7" s="124" customFormat="1" ht="15" customHeight="1">
      <c r="A16" s="147" t="s">
        <v>304</v>
      </c>
      <c r="B16" s="148">
        <v>110</v>
      </c>
      <c r="C16" s="125" t="s">
        <v>290</v>
      </c>
      <c r="D16" s="140">
        <f t="shared" si="0"/>
        <v>82500</v>
      </c>
      <c r="E16" s="140">
        <f t="shared" si="1"/>
        <v>66000</v>
      </c>
      <c r="F16" s="148"/>
      <c r="G16" s="145">
        <f t="shared" si="2"/>
        <v>16500</v>
      </c>
    </row>
    <row r="17" spans="1:7" s="124" customFormat="1" ht="15" customHeight="1">
      <c r="A17" s="147" t="s">
        <v>305</v>
      </c>
      <c r="B17" s="148">
        <v>156</v>
      </c>
      <c r="C17" s="125" t="s">
        <v>290</v>
      </c>
      <c r="D17" s="140">
        <f t="shared" si="0"/>
        <v>117000</v>
      </c>
      <c r="E17" s="140">
        <f t="shared" si="1"/>
        <v>93600</v>
      </c>
      <c r="F17" s="148"/>
      <c r="G17" s="145">
        <f t="shared" si="2"/>
        <v>23400</v>
      </c>
    </row>
    <row r="18" spans="1:7" s="124" customFormat="1" ht="15" customHeight="1">
      <c r="A18" s="126" t="s">
        <v>306</v>
      </c>
      <c r="B18" s="140">
        <v>188</v>
      </c>
      <c r="C18" s="125" t="s">
        <v>290</v>
      </c>
      <c r="D18" s="140">
        <f t="shared" si="0"/>
        <v>141000</v>
      </c>
      <c r="E18" s="140">
        <f t="shared" si="1"/>
        <v>112800</v>
      </c>
      <c r="F18" s="140"/>
      <c r="G18" s="145">
        <f t="shared" si="2"/>
        <v>28200</v>
      </c>
    </row>
    <row r="19" spans="1:7" s="124" customFormat="1" ht="15" customHeight="1">
      <c r="A19" s="126" t="s">
        <v>307</v>
      </c>
      <c r="B19" s="140">
        <v>123</v>
      </c>
      <c r="C19" s="125" t="s">
        <v>290</v>
      </c>
      <c r="D19" s="140">
        <f t="shared" si="0"/>
        <v>92250</v>
      </c>
      <c r="E19" s="140">
        <f t="shared" si="1"/>
        <v>73800</v>
      </c>
      <c r="F19" s="140"/>
      <c r="G19" s="145">
        <f t="shared" si="2"/>
        <v>18450</v>
      </c>
    </row>
    <row r="20" spans="1:7" s="124" customFormat="1" ht="15" customHeight="1">
      <c r="A20" s="126" t="s">
        <v>308</v>
      </c>
      <c r="B20" s="140">
        <v>353</v>
      </c>
      <c r="C20" s="125" t="s">
        <v>290</v>
      </c>
      <c r="D20" s="140">
        <f t="shared" si="0"/>
        <v>264750</v>
      </c>
      <c r="E20" s="140">
        <f t="shared" si="1"/>
        <v>211800</v>
      </c>
      <c r="F20" s="140"/>
      <c r="G20" s="145">
        <f t="shared" si="2"/>
        <v>52950</v>
      </c>
    </row>
    <row r="21" spans="1:7" s="124" customFormat="1" ht="15" customHeight="1">
      <c r="A21" s="126" t="s">
        <v>309</v>
      </c>
      <c r="B21" s="140">
        <v>98</v>
      </c>
      <c r="C21" s="125" t="s">
        <v>290</v>
      </c>
      <c r="D21" s="140">
        <f t="shared" si="0"/>
        <v>73500</v>
      </c>
      <c r="E21" s="140">
        <f t="shared" si="1"/>
        <v>58800</v>
      </c>
      <c r="F21" s="140"/>
      <c r="G21" s="145">
        <f t="shared" si="2"/>
        <v>14700</v>
      </c>
    </row>
    <row r="22" spans="1:7" s="124" customFormat="1" ht="15" customHeight="1">
      <c r="A22" s="126" t="s">
        <v>310</v>
      </c>
      <c r="B22" s="140">
        <v>52</v>
      </c>
      <c r="C22" s="125" t="s">
        <v>290</v>
      </c>
      <c r="D22" s="140">
        <f t="shared" si="0"/>
        <v>39000</v>
      </c>
      <c r="E22" s="140">
        <f t="shared" si="1"/>
        <v>31200</v>
      </c>
      <c r="F22" s="140"/>
      <c r="G22" s="145">
        <f t="shared" si="2"/>
        <v>7800</v>
      </c>
    </row>
    <row r="23" spans="1:7" ht="15" customHeight="1">
      <c r="A23" s="149" t="s">
        <v>311</v>
      </c>
      <c r="B23" s="20">
        <v>775</v>
      </c>
      <c r="C23" s="125" t="s">
        <v>290</v>
      </c>
      <c r="D23" s="137">
        <f t="shared" si="0"/>
        <v>581250</v>
      </c>
      <c r="E23" s="150">
        <f>E24+E25</f>
        <v>409050</v>
      </c>
      <c r="F23" s="150">
        <f>F24+F25</f>
        <v>19800</v>
      </c>
      <c r="G23" s="150">
        <f>G24+G25</f>
        <v>152400</v>
      </c>
    </row>
    <row r="24" spans="1:7" s="124" customFormat="1" ht="15" customHeight="1">
      <c r="A24" s="151" t="s">
        <v>312</v>
      </c>
      <c r="B24" s="152">
        <v>66</v>
      </c>
      <c r="C24" s="125" t="s">
        <v>313</v>
      </c>
      <c r="D24" s="140">
        <f t="shared" si="0"/>
        <v>49500</v>
      </c>
      <c r="E24" s="152">
        <f>D24*0.6</f>
        <v>29700</v>
      </c>
      <c r="F24" s="152">
        <f>D24*0.4</f>
        <v>19800</v>
      </c>
      <c r="G24" s="144"/>
    </row>
    <row r="25" spans="1:7" s="124" customFormat="1" ht="15" customHeight="1">
      <c r="A25" s="153" t="s">
        <v>315</v>
      </c>
      <c r="B25" s="95">
        <v>709</v>
      </c>
      <c r="C25" s="125" t="s">
        <v>313</v>
      </c>
      <c r="D25" s="142">
        <f>SUM(D26:D32)</f>
        <v>531750</v>
      </c>
      <c r="E25" s="142">
        <f>SUM(E26:E32)</f>
        <v>379350</v>
      </c>
      <c r="F25" s="142">
        <f>SUM(F26:F32)</f>
        <v>0</v>
      </c>
      <c r="G25" s="142">
        <f>SUM(G26:G32)</f>
        <v>152400</v>
      </c>
    </row>
    <row r="26" spans="1:7" s="124" customFormat="1" ht="15" customHeight="1">
      <c r="A26" s="154" t="s">
        <v>316</v>
      </c>
      <c r="B26" s="155">
        <v>101</v>
      </c>
      <c r="C26" s="125" t="s">
        <v>317</v>
      </c>
      <c r="D26" s="140">
        <f aca="true" t="shared" si="3" ref="D26:D34">B26*750</f>
        <v>75750</v>
      </c>
      <c r="E26" s="144">
        <f>D26*0.6</f>
        <v>45450</v>
      </c>
      <c r="F26" s="156"/>
      <c r="G26" s="144">
        <f>D26*0.4</f>
        <v>30300</v>
      </c>
    </row>
    <row r="27" spans="1:7" s="124" customFormat="1" ht="15" customHeight="1">
      <c r="A27" s="153" t="s">
        <v>318</v>
      </c>
      <c r="B27" s="143">
        <v>100</v>
      </c>
      <c r="C27" s="125" t="s">
        <v>317</v>
      </c>
      <c r="D27" s="140">
        <f t="shared" si="3"/>
        <v>75000</v>
      </c>
      <c r="E27" s="144">
        <f>D27*0.6</f>
        <v>45000</v>
      </c>
      <c r="F27" s="144"/>
      <c r="G27" s="144">
        <f>D27*0.4</f>
        <v>30000</v>
      </c>
    </row>
    <row r="28" spans="1:7" s="124" customFormat="1" ht="15" customHeight="1">
      <c r="A28" s="153" t="s">
        <v>319</v>
      </c>
      <c r="B28" s="143">
        <v>84</v>
      </c>
      <c r="C28" s="125" t="s">
        <v>317</v>
      </c>
      <c r="D28" s="140">
        <f t="shared" si="3"/>
        <v>63000</v>
      </c>
      <c r="E28" s="144">
        <f>D28*0.6</f>
        <v>37800</v>
      </c>
      <c r="F28" s="143"/>
      <c r="G28" s="144">
        <f>D28*0.4</f>
        <v>25200</v>
      </c>
    </row>
    <row r="29" spans="1:7" s="124" customFormat="1" ht="15" customHeight="1">
      <c r="A29" s="153" t="s">
        <v>320</v>
      </c>
      <c r="B29" s="143">
        <v>156</v>
      </c>
      <c r="C29" s="125" t="s">
        <v>317</v>
      </c>
      <c r="D29" s="140">
        <f t="shared" si="3"/>
        <v>117000</v>
      </c>
      <c r="E29" s="143">
        <f>D29*0.8</f>
        <v>93600</v>
      </c>
      <c r="F29" s="143"/>
      <c r="G29" s="144">
        <f>D29*0.2</f>
        <v>23400</v>
      </c>
    </row>
    <row r="30" spans="1:7" s="124" customFormat="1" ht="15" customHeight="1">
      <c r="A30" s="153" t="s">
        <v>321</v>
      </c>
      <c r="B30" s="143">
        <v>7</v>
      </c>
      <c r="C30" s="125" t="s">
        <v>317</v>
      </c>
      <c r="D30" s="140">
        <f t="shared" si="3"/>
        <v>5250</v>
      </c>
      <c r="E30" s="144">
        <f>D30*0.6</f>
        <v>3150</v>
      </c>
      <c r="F30" s="144"/>
      <c r="G30" s="144">
        <f>D30*0.4</f>
        <v>2100</v>
      </c>
    </row>
    <row r="31" spans="1:7" s="124" customFormat="1" ht="15" customHeight="1">
      <c r="A31" s="151" t="s">
        <v>322</v>
      </c>
      <c r="B31" s="143">
        <v>15</v>
      </c>
      <c r="C31" s="125" t="s">
        <v>317</v>
      </c>
      <c r="D31" s="140">
        <f t="shared" si="3"/>
        <v>11250</v>
      </c>
      <c r="E31" s="144">
        <f>D31*0.6</f>
        <v>6750</v>
      </c>
      <c r="F31" s="143"/>
      <c r="G31" s="144">
        <f>D31*0.4</f>
        <v>4500</v>
      </c>
    </row>
    <row r="32" spans="1:7" s="124" customFormat="1" ht="15" customHeight="1">
      <c r="A32" s="157" t="s">
        <v>323</v>
      </c>
      <c r="B32" s="158">
        <v>246</v>
      </c>
      <c r="C32" s="125" t="s">
        <v>317</v>
      </c>
      <c r="D32" s="140">
        <f t="shared" si="3"/>
        <v>184500</v>
      </c>
      <c r="E32" s="140">
        <f>D32*0.8</f>
        <v>147600</v>
      </c>
      <c r="F32" s="158"/>
      <c r="G32" s="145">
        <f>D32*0.2</f>
        <v>36900</v>
      </c>
    </row>
    <row r="33" spans="1:7" ht="15" customHeight="1">
      <c r="A33" s="159" t="s">
        <v>324</v>
      </c>
      <c r="B33" s="160" t="s">
        <v>325</v>
      </c>
      <c r="C33" s="125" t="s">
        <v>317</v>
      </c>
      <c r="D33" s="161">
        <f t="shared" si="3"/>
        <v>849750</v>
      </c>
      <c r="E33" s="162">
        <f>SUM(E34:E35)</f>
        <v>652500</v>
      </c>
      <c r="F33" s="162">
        <f>SUM(F34:F35)</f>
        <v>31050</v>
      </c>
      <c r="G33" s="162">
        <f>SUM(G34:G35)</f>
        <v>166200</v>
      </c>
    </row>
    <row r="34" spans="1:7" s="124" customFormat="1" ht="15" customHeight="1">
      <c r="A34" s="163" t="s">
        <v>327</v>
      </c>
      <c r="B34" s="148">
        <v>69</v>
      </c>
      <c r="C34" s="125" t="s">
        <v>328</v>
      </c>
      <c r="D34" s="140">
        <f t="shared" si="3"/>
        <v>51750</v>
      </c>
      <c r="E34" s="144">
        <f>D34*0.4</f>
        <v>20700</v>
      </c>
      <c r="F34" s="144">
        <f>D34*0.6</f>
        <v>31050</v>
      </c>
      <c r="G34" s="164"/>
    </row>
    <row r="35" spans="1:7" ht="15" customHeight="1">
      <c r="A35" s="163" t="s">
        <v>329</v>
      </c>
      <c r="B35" s="165" t="s">
        <v>330</v>
      </c>
      <c r="C35" s="125" t="s">
        <v>328</v>
      </c>
      <c r="D35" s="142">
        <f>SUM(D36:D47)</f>
        <v>798000</v>
      </c>
      <c r="E35" s="142">
        <f>SUM(E36:E47)</f>
        <v>631800</v>
      </c>
      <c r="F35" s="142">
        <f>SUM(F36:F47)</f>
        <v>0</v>
      </c>
      <c r="G35" s="142">
        <f>SUM(G36:G47)</f>
        <v>166200</v>
      </c>
    </row>
    <row r="36" spans="1:7" s="124" customFormat="1" ht="15" customHeight="1">
      <c r="A36" s="163" t="s">
        <v>331</v>
      </c>
      <c r="B36" s="148">
        <v>9</v>
      </c>
      <c r="C36" s="125" t="s">
        <v>328</v>
      </c>
      <c r="D36" s="140">
        <f aca="true" t="shared" si="4" ref="D36:D49">B36*750</f>
        <v>6750</v>
      </c>
      <c r="E36" s="144">
        <f>D36*0.4</f>
        <v>2700</v>
      </c>
      <c r="F36" s="144"/>
      <c r="G36" s="164">
        <f>D36*0.6</f>
        <v>4050</v>
      </c>
    </row>
    <row r="37" spans="1:7" s="124" customFormat="1" ht="15" customHeight="1">
      <c r="A37" s="163" t="s">
        <v>332</v>
      </c>
      <c r="B37" s="148">
        <v>13</v>
      </c>
      <c r="C37" s="125" t="s">
        <v>328</v>
      </c>
      <c r="D37" s="140">
        <f t="shared" si="4"/>
        <v>9750</v>
      </c>
      <c r="E37" s="144">
        <f>D37*0.4</f>
        <v>3900</v>
      </c>
      <c r="F37" s="144"/>
      <c r="G37" s="164">
        <f>D37*0.6</f>
        <v>5850</v>
      </c>
    </row>
    <row r="38" spans="1:7" ht="15" customHeight="1">
      <c r="A38" s="163" t="s">
        <v>333</v>
      </c>
      <c r="B38" s="166" t="s">
        <v>334</v>
      </c>
      <c r="C38" s="125" t="s">
        <v>328</v>
      </c>
      <c r="D38" s="140">
        <f t="shared" si="4"/>
        <v>54000</v>
      </c>
      <c r="E38" s="140">
        <f aca="true" t="shared" si="5" ref="E38:E47">D38*0.8</f>
        <v>43200</v>
      </c>
      <c r="F38" s="166"/>
      <c r="G38" s="145">
        <f aca="true" t="shared" si="6" ref="G38:G47">D38*0.2</f>
        <v>10800</v>
      </c>
    </row>
    <row r="39" spans="1:7" s="124" customFormat="1" ht="15" customHeight="1">
      <c r="A39" s="163" t="s">
        <v>335</v>
      </c>
      <c r="B39" s="148">
        <v>172</v>
      </c>
      <c r="C39" s="125" t="s">
        <v>328</v>
      </c>
      <c r="D39" s="140">
        <f t="shared" si="4"/>
        <v>129000</v>
      </c>
      <c r="E39" s="140">
        <f t="shared" si="5"/>
        <v>103200</v>
      </c>
      <c r="F39" s="148"/>
      <c r="G39" s="145">
        <f t="shared" si="6"/>
        <v>25800</v>
      </c>
    </row>
    <row r="40" spans="1:7" ht="15" customHeight="1">
      <c r="A40" s="163" t="s">
        <v>336</v>
      </c>
      <c r="B40" s="166" t="s">
        <v>337</v>
      </c>
      <c r="C40" s="125" t="s">
        <v>328</v>
      </c>
      <c r="D40" s="140">
        <f t="shared" si="4"/>
        <v>105750</v>
      </c>
      <c r="E40" s="140">
        <f t="shared" si="5"/>
        <v>84600</v>
      </c>
      <c r="F40" s="166"/>
      <c r="G40" s="145">
        <f t="shared" si="6"/>
        <v>21150</v>
      </c>
    </row>
    <row r="41" spans="1:7" ht="15" customHeight="1">
      <c r="A41" s="163" t="s">
        <v>338</v>
      </c>
      <c r="B41" s="148">
        <v>44</v>
      </c>
      <c r="C41" s="125" t="s">
        <v>328</v>
      </c>
      <c r="D41" s="140">
        <f t="shared" si="4"/>
        <v>33000</v>
      </c>
      <c r="E41" s="140">
        <f t="shared" si="5"/>
        <v>26400</v>
      </c>
      <c r="F41" s="148"/>
      <c r="G41" s="145">
        <f t="shared" si="6"/>
        <v>6600</v>
      </c>
    </row>
    <row r="42" spans="1:7" ht="15" customHeight="1">
      <c r="A42" s="147" t="s">
        <v>339</v>
      </c>
      <c r="B42" s="167">
        <v>40</v>
      </c>
      <c r="C42" s="125" t="s">
        <v>328</v>
      </c>
      <c r="D42" s="140">
        <f t="shared" si="4"/>
        <v>30000</v>
      </c>
      <c r="E42" s="140">
        <f t="shared" si="5"/>
        <v>24000</v>
      </c>
      <c r="F42" s="167"/>
      <c r="G42" s="145">
        <f t="shared" si="6"/>
        <v>6000</v>
      </c>
    </row>
    <row r="43" spans="1:7" ht="15" customHeight="1">
      <c r="A43" s="163" t="s">
        <v>340</v>
      </c>
      <c r="B43" s="148">
        <v>115</v>
      </c>
      <c r="C43" s="125" t="s">
        <v>328</v>
      </c>
      <c r="D43" s="140">
        <f t="shared" si="4"/>
        <v>86250</v>
      </c>
      <c r="E43" s="140">
        <f t="shared" si="5"/>
        <v>69000</v>
      </c>
      <c r="F43" s="148"/>
      <c r="G43" s="145">
        <f t="shared" si="6"/>
        <v>17250</v>
      </c>
    </row>
    <row r="44" spans="1:7" ht="15" customHeight="1">
      <c r="A44" s="163" t="s">
        <v>341</v>
      </c>
      <c r="B44" s="148">
        <v>296</v>
      </c>
      <c r="C44" s="125" t="s">
        <v>328</v>
      </c>
      <c r="D44" s="140">
        <f t="shared" si="4"/>
        <v>222000</v>
      </c>
      <c r="E44" s="140">
        <f t="shared" si="5"/>
        <v>177600</v>
      </c>
      <c r="F44" s="148"/>
      <c r="G44" s="145">
        <f t="shared" si="6"/>
        <v>44400</v>
      </c>
    </row>
    <row r="45" spans="1:7" ht="15" customHeight="1">
      <c r="A45" s="163" t="s">
        <v>342</v>
      </c>
      <c r="B45" s="148">
        <v>46</v>
      </c>
      <c r="C45" s="125" t="s">
        <v>328</v>
      </c>
      <c r="D45" s="140">
        <f t="shared" si="4"/>
        <v>34500</v>
      </c>
      <c r="E45" s="140">
        <f t="shared" si="5"/>
        <v>27600</v>
      </c>
      <c r="F45" s="148"/>
      <c r="G45" s="145">
        <f t="shared" si="6"/>
        <v>6900</v>
      </c>
    </row>
    <row r="46" spans="1:7" ht="15" customHeight="1">
      <c r="A46" s="147" t="s">
        <v>343</v>
      </c>
      <c r="B46" s="168">
        <v>105</v>
      </c>
      <c r="C46" s="125" t="s">
        <v>328</v>
      </c>
      <c r="D46" s="140">
        <f t="shared" si="4"/>
        <v>78750</v>
      </c>
      <c r="E46" s="140">
        <f t="shared" si="5"/>
        <v>63000</v>
      </c>
      <c r="F46" s="168"/>
      <c r="G46" s="145">
        <f t="shared" si="6"/>
        <v>15750</v>
      </c>
    </row>
    <row r="47" spans="1:7" ht="15" customHeight="1">
      <c r="A47" s="163" t="s">
        <v>344</v>
      </c>
      <c r="B47" s="148">
        <v>11</v>
      </c>
      <c r="C47" s="125" t="s">
        <v>328</v>
      </c>
      <c r="D47" s="140">
        <f t="shared" si="4"/>
        <v>8250</v>
      </c>
      <c r="E47" s="140">
        <f t="shared" si="5"/>
        <v>6600</v>
      </c>
      <c r="F47" s="148"/>
      <c r="G47" s="145">
        <f t="shared" si="6"/>
        <v>1650</v>
      </c>
    </row>
    <row r="48" spans="1:8" s="124" customFormat="1" ht="15" customHeight="1">
      <c r="A48" s="169" t="s">
        <v>345</v>
      </c>
      <c r="B48" s="170">
        <v>2461</v>
      </c>
      <c r="C48" s="125" t="s">
        <v>328</v>
      </c>
      <c r="D48" s="137">
        <f t="shared" si="4"/>
        <v>1845750</v>
      </c>
      <c r="E48" s="171">
        <f>E49+E50</f>
        <v>1451400</v>
      </c>
      <c r="F48" s="171">
        <f>F49+F50</f>
        <v>15750</v>
      </c>
      <c r="G48" s="171">
        <f>G49+G50</f>
        <v>378600</v>
      </c>
      <c r="H48" s="172"/>
    </row>
    <row r="49" spans="1:7" s="124" customFormat="1" ht="15" customHeight="1">
      <c r="A49" s="147" t="s">
        <v>346</v>
      </c>
      <c r="B49" s="167">
        <v>35</v>
      </c>
      <c r="C49" s="125" t="s">
        <v>347</v>
      </c>
      <c r="D49" s="140">
        <f t="shared" si="4"/>
        <v>26250</v>
      </c>
      <c r="E49" s="144">
        <f>D49*0.4</f>
        <v>10500</v>
      </c>
      <c r="F49" s="144">
        <f>D49*0.6</f>
        <v>15750</v>
      </c>
      <c r="G49" s="173"/>
    </row>
    <row r="50" spans="1:7" ht="15" customHeight="1">
      <c r="A50" s="147" t="s">
        <v>348</v>
      </c>
      <c r="B50" s="174">
        <v>2425</v>
      </c>
      <c r="C50" s="125" t="s">
        <v>347</v>
      </c>
      <c r="D50" s="142">
        <f>SUM(D51:D57)</f>
        <v>1819500</v>
      </c>
      <c r="E50" s="142">
        <f>SUM(E51:E57)</f>
        <v>1440900</v>
      </c>
      <c r="F50" s="142">
        <f>SUM(F51:F57)</f>
        <v>0</v>
      </c>
      <c r="G50" s="142">
        <f>SUM(G51:G57)</f>
        <v>378600</v>
      </c>
    </row>
    <row r="51" spans="1:7" ht="15" customHeight="1">
      <c r="A51" s="147" t="s">
        <v>349</v>
      </c>
      <c r="B51" s="167">
        <v>49</v>
      </c>
      <c r="C51" s="125" t="s">
        <v>290</v>
      </c>
      <c r="D51" s="140">
        <f aca="true" t="shared" si="7" ref="D51:D59">B51*750</f>
        <v>36750</v>
      </c>
      <c r="E51" s="144">
        <f>D51*0.4</f>
        <v>14700</v>
      </c>
      <c r="F51" s="167"/>
      <c r="G51" s="144">
        <f>D51*0.6</f>
        <v>22050</v>
      </c>
    </row>
    <row r="52" spans="1:7" ht="15" customHeight="1">
      <c r="A52" s="147" t="s">
        <v>350</v>
      </c>
      <c r="B52" s="167">
        <v>490</v>
      </c>
      <c r="C52" s="125" t="s">
        <v>290</v>
      </c>
      <c r="D52" s="140">
        <f t="shared" si="7"/>
        <v>367500</v>
      </c>
      <c r="E52" s="140">
        <f aca="true" t="shared" si="8" ref="E52:E57">D52*0.8</f>
        <v>294000</v>
      </c>
      <c r="F52" s="173"/>
      <c r="G52" s="145">
        <f aca="true" t="shared" si="9" ref="G52:G57">D52*0.2</f>
        <v>73500</v>
      </c>
    </row>
    <row r="53" spans="1:7" ht="15" customHeight="1">
      <c r="A53" s="147" t="s">
        <v>351</v>
      </c>
      <c r="B53" s="167">
        <v>429</v>
      </c>
      <c r="C53" s="125" t="s">
        <v>290</v>
      </c>
      <c r="D53" s="140">
        <f t="shared" si="7"/>
        <v>321750</v>
      </c>
      <c r="E53" s="140">
        <f t="shared" si="8"/>
        <v>257400</v>
      </c>
      <c r="F53" s="173"/>
      <c r="G53" s="145">
        <f t="shared" si="9"/>
        <v>64350</v>
      </c>
    </row>
    <row r="54" spans="1:7" ht="15" customHeight="1">
      <c r="A54" s="147" t="s">
        <v>352</v>
      </c>
      <c r="B54" s="167">
        <v>419</v>
      </c>
      <c r="C54" s="125" t="s">
        <v>290</v>
      </c>
      <c r="D54" s="140">
        <f t="shared" si="7"/>
        <v>314250</v>
      </c>
      <c r="E54" s="140">
        <f t="shared" si="8"/>
        <v>251400</v>
      </c>
      <c r="F54" s="167"/>
      <c r="G54" s="145">
        <f t="shared" si="9"/>
        <v>62850</v>
      </c>
    </row>
    <row r="55" spans="1:7" s="124" customFormat="1" ht="15" customHeight="1">
      <c r="A55" s="147" t="s">
        <v>353</v>
      </c>
      <c r="B55" s="167">
        <v>185</v>
      </c>
      <c r="C55" s="125" t="s">
        <v>290</v>
      </c>
      <c r="D55" s="140">
        <f t="shared" si="7"/>
        <v>138750</v>
      </c>
      <c r="E55" s="140">
        <f t="shared" si="8"/>
        <v>111000</v>
      </c>
      <c r="F55" s="167"/>
      <c r="G55" s="145">
        <f t="shared" si="9"/>
        <v>27750</v>
      </c>
    </row>
    <row r="56" spans="1:7" s="124" customFormat="1" ht="15" customHeight="1">
      <c r="A56" s="147" t="s">
        <v>354</v>
      </c>
      <c r="B56" s="167">
        <v>448</v>
      </c>
      <c r="C56" s="125" t="s">
        <v>290</v>
      </c>
      <c r="D56" s="140">
        <f t="shared" si="7"/>
        <v>336000</v>
      </c>
      <c r="E56" s="140">
        <f t="shared" si="8"/>
        <v>268800</v>
      </c>
      <c r="F56" s="173"/>
      <c r="G56" s="145">
        <f t="shared" si="9"/>
        <v>67200</v>
      </c>
    </row>
    <row r="57" spans="1:7" ht="15" customHeight="1">
      <c r="A57" s="147" t="s">
        <v>355</v>
      </c>
      <c r="B57" s="167">
        <v>406</v>
      </c>
      <c r="C57" s="125" t="s">
        <v>290</v>
      </c>
      <c r="D57" s="140">
        <f t="shared" si="7"/>
        <v>304500</v>
      </c>
      <c r="E57" s="140">
        <f t="shared" si="8"/>
        <v>243600</v>
      </c>
      <c r="F57" s="173"/>
      <c r="G57" s="145">
        <f t="shared" si="9"/>
        <v>60900</v>
      </c>
    </row>
    <row r="58" spans="1:7" ht="15" customHeight="1">
      <c r="A58" s="159" t="s">
        <v>356</v>
      </c>
      <c r="B58" s="109">
        <v>1193</v>
      </c>
      <c r="C58" s="125" t="s">
        <v>290</v>
      </c>
      <c r="D58" s="137">
        <f t="shared" si="7"/>
        <v>894750</v>
      </c>
      <c r="E58" s="162">
        <f>SUM(E59:E60)</f>
        <v>702900</v>
      </c>
      <c r="F58" s="162">
        <f>SUM(F59:F60)</f>
        <v>22200</v>
      </c>
      <c r="G58" s="162">
        <f>SUM(G59:G60)</f>
        <v>169650</v>
      </c>
    </row>
    <row r="59" spans="1:7" ht="15" customHeight="1">
      <c r="A59" s="175" t="s">
        <v>326</v>
      </c>
      <c r="B59" s="176">
        <v>74</v>
      </c>
      <c r="C59" s="125" t="s">
        <v>290</v>
      </c>
      <c r="D59" s="140">
        <f t="shared" si="7"/>
        <v>55500</v>
      </c>
      <c r="E59" s="144">
        <f>D59*0.6</f>
        <v>33300</v>
      </c>
      <c r="F59" s="176">
        <f>D59*0.4</f>
        <v>22200</v>
      </c>
      <c r="G59" s="144"/>
    </row>
    <row r="60" spans="1:7" s="124" customFormat="1" ht="15" customHeight="1">
      <c r="A60" s="163" t="s">
        <v>314</v>
      </c>
      <c r="B60" s="177">
        <v>1119</v>
      </c>
      <c r="C60" s="125" t="s">
        <v>290</v>
      </c>
      <c r="D60" s="142">
        <f>SUM(D61:D70)</f>
        <v>839250</v>
      </c>
      <c r="E60" s="142">
        <f>SUM(E61:E70)</f>
        <v>669600</v>
      </c>
      <c r="F60" s="142">
        <f>SUM(F61:F70)</f>
        <v>0</v>
      </c>
      <c r="G60" s="142">
        <f>SUM(G61:G70)</f>
        <v>169650</v>
      </c>
    </row>
    <row r="61" spans="1:7" ht="15" customHeight="1">
      <c r="A61" s="178" t="s">
        <v>220</v>
      </c>
      <c r="B61" s="179">
        <v>12</v>
      </c>
      <c r="C61" s="125" t="s">
        <v>290</v>
      </c>
      <c r="D61" s="140">
        <f aca="true" t="shared" si="10" ref="D61:D72">B61*750</f>
        <v>9000</v>
      </c>
      <c r="E61" s="144">
        <f>D61*0.6</f>
        <v>5400</v>
      </c>
      <c r="F61" s="180"/>
      <c r="G61" s="144">
        <f>D61*0.4</f>
        <v>3600</v>
      </c>
    </row>
    <row r="62" spans="1:7" ht="15" customHeight="1">
      <c r="A62" s="163" t="s">
        <v>221</v>
      </c>
      <c r="B62" s="181">
        <v>80</v>
      </c>
      <c r="C62" s="125" t="s">
        <v>290</v>
      </c>
      <c r="D62" s="140">
        <f t="shared" si="10"/>
        <v>60000</v>
      </c>
      <c r="E62" s="140">
        <f aca="true" t="shared" si="11" ref="E62:E70">D62*0.8</f>
        <v>48000</v>
      </c>
      <c r="F62" s="181"/>
      <c r="G62" s="145">
        <f aca="true" t="shared" si="12" ref="G62:G70">D62*0.2</f>
        <v>12000</v>
      </c>
    </row>
    <row r="63" spans="1:7" ht="15" customHeight="1">
      <c r="A63" s="163" t="s">
        <v>222</v>
      </c>
      <c r="B63" s="164">
        <v>126</v>
      </c>
      <c r="C63" s="125" t="s">
        <v>290</v>
      </c>
      <c r="D63" s="140">
        <f t="shared" si="10"/>
        <v>94500</v>
      </c>
      <c r="E63" s="140">
        <f t="shared" si="11"/>
        <v>75600</v>
      </c>
      <c r="F63" s="164"/>
      <c r="G63" s="145">
        <f t="shared" si="12"/>
        <v>18900</v>
      </c>
    </row>
    <row r="64" spans="1:7" ht="15" customHeight="1">
      <c r="A64" s="147" t="s">
        <v>223</v>
      </c>
      <c r="B64" s="167">
        <v>131</v>
      </c>
      <c r="C64" s="125" t="s">
        <v>290</v>
      </c>
      <c r="D64" s="140">
        <f t="shared" si="10"/>
        <v>98250</v>
      </c>
      <c r="E64" s="140">
        <f t="shared" si="11"/>
        <v>78600</v>
      </c>
      <c r="F64" s="167"/>
      <c r="G64" s="145">
        <f t="shared" si="12"/>
        <v>19650</v>
      </c>
    </row>
    <row r="65" spans="1:7" ht="15" customHeight="1">
      <c r="A65" s="163" t="s">
        <v>224</v>
      </c>
      <c r="B65" s="148">
        <v>116</v>
      </c>
      <c r="C65" s="125" t="s">
        <v>290</v>
      </c>
      <c r="D65" s="140">
        <f t="shared" si="10"/>
        <v>87000</v>
      </c>
      <c r="E65" s="140">
        <f t="shared" si="11"/>
        <v>69600</v>
      </c>
      <c r="F65" s="148"/>
      <c r="G65" s="145">
        <f t="shared" si="12"/>
        <v>17400</v>
      </c>
    </row>
    <row r="66" spans="1:7" ht="15" customHeight="1">
      <c r="A66" s="139" t="s">
        <v>225</v>
      </c>
      <c r="B66" s="182">
        <v>160</v>
      </c>
      <c r="C66" s="125" t="s">
        <v>290</v>
      </c>
      <c r="D66" s="140">
        <f t="shared" si="10"/>
        <v>120000</v>
      </c>
      <c r="E66" s="140">
        <f t="shared" si="11"/>
        <v>96000</v>
      </c>
      <c r="F66" s="182"/>
      <c r="G66" s="145">
        <f t="shared" si="12"/>
        <v>24000</v>
      </c>
    </row>
    <row r="67" spans="1:7" ht="15" customHeight="1">
      <c r="A67" s="139" t="s">
        <v>226</v>
      </c>
      <c r="B67" s="148">
        <v>156</v>
      </c>
      <c r="C67" s="125" t="s">
        <v>290</v>
      </c>
      <c r="D67" s="140">
        <f t="shared" si="10"/>
        <v>117000</v>
      </c>
      <c r="E67" s="140">
        <f t="shared" si="11"/>
        <v>93600</v>
      </c>
      <c r="F67" s="148"/>
      <c r="G67" s="145">
        <f t="shared" si="12"/>
        <v>23400</v>
      </c>
    </row>
    <row r="68" spans="1:7" ht="15" customHeight="1">
      <c r="A68" s="163" t="s">
        <v>227</v>
      </c>
      <c r="B68" s="148">
        <v>78</v>
      </c>
      <c r="C68" s="125" t="s">
        <v>290</v>
      </c>
      <c r="D68" s="140">
        <f t="shared" si="10"/>
        <v>58500</v>
      </c>
      <c r="E68" s="140">
        <f t="shared" si="11"/>
        <v>46800</v>
      </c>
      <c r="F68" s="148"/>
      <c r="G68" s="145">
        <f t="shared" si="12"/>
        <v>11700</v>
      </c>
    </row>
    <row r="69" spans="1:7" ht="15" customHeight="1">
      <c r="A69" s="126" t="s">
        <v>228</v>
      </c>
      <c r="B69" s="148">
        <v>164</v>
      </c>
      <c r="C69" s="125" t="s">
        <v>290</v>
      </c>
      <c r="D69" s="140">
        <f t="shared" si="10"/>
        <v>123000</v>
      </c>
      <c r="E69" s="140">
        <f t="shared" si="11"/>
        <v>98400</v>
      </c>
      <c r="F69" s="148"/>
      <c r="G69" s="145">
        <f t="shared" si="12"/>
        <v>24600</v>
      </c>
    </row>
    <row r="70" spans="1:7" ht="15" customHeight="1">
      <c r="A70" s="139" t="s">
        <v>229</v>
      </c>
      <c r="B70" s="148">
        <v>96</v>
      </c>
      <c r="C70" s="125" t="s">
        <v>290</v>
      </c>
      <c r="D70" s="140">
        <f t="shared" si="10"/>
        <v>72000</v>
      </c>
      <c r="E70" s="140">
        <f t="shared" si="11"/>
        <v>57600</v>
      </c>
      <c r="F70" s="148"/>
      <c r="G70" s="145">
        <f t="shared" si="12"/>
        <v>14400</v>
      </c>
    </row>
    <row r="71" spans="1:7" s="124" customFormat="1" ht="15" customHeight="1">
      <c r="A71" s="129" t="s">
        <v>357</v>
      </c>
      <c r="B71" s="183">
        <v>1035</v>
      </c>
      <c r="C71" s="125" t="s">
        <v>358</v>
      </c>
      <c r="D71" s="137">
        <f t="shared" si="10"/>
        <v>776250</v>
      </c>
      <c r="E71" s="184">
        <f>E72+E73</f>
        <v>338550</v>
      </c>
      <c r="F71" s="184">
        <f>F72+F73</f>
        <v>13200</v>
      </c>
      <c r="G71" s="184">
        <f>G72+G73</f>
        <v>424500</v>
      </c>
    </row>
    <row r="72" spans="1:7" s="124" customFormat="1" ht="15" customHeight="1">
      <c r="A72" s="163" t="s">
        <v>359</v>
      </c>
      <c r="B72" s="148">
        <v>22</v>
      </c>
      <c r="C72" s="125" t="s">
        <v>360</v>
      </c>
      <c r="D72" s="140">
        <f t="shared" si="10"/>
        <v>16500</v>
      </c>
      <c r="E72" s="148">
        <f>D72*0.2</f>
        <v>3300</v>
      </c>
      <c r="F72" s="148">
        <f>D72*0.8</f>
        <v>13200</v>
      </c>
      <c r="G72" s="164"/>
    </row>
    <row r="73" spans="1:7" ht="15" customHeight="1">
      <c r="A73" s="163" t="s">
        <v>361</v>
      </c>
      <c r="B73" s="185">
        <v>1013</v>
      </c>
      <c r="C73" s="125" t="s">
        <v>360</v>
      </c>
      <c r="D73" s="142">
        <f>SUM(D74:D84)</f>
        <v>759750</v>
      </c>
      <c r="E73" s="142">
        <f>SUM(E74:E84)</f>
        <v>335250</v>
      </c>
      <c r="F73" s="142">
        <f>SUM(F74:F84)</f>
        <v>0</v>
      </c>
      <c r="G73" s="142">
        <f>SUM(G74:G84)</f>
        <v>424500</v>
      </c>
    </row>
    <row r="74" spans="1:7" ht="15" customHeight="1">
      <c r="A74" s="147" t="s">
        <v>362</v>
      </c>
      <c r="B74" s="167">
        <v>31</v>
      </c>
      <c r="C74" s="125" t="s">
        <v>360</v>
      </c>
      <c r="D74" s="140">
        <f aca="true" t="shared" si="13" ref="D74:D86">B74*750</f>
        <v>23250</v>
      </c>
      <c r="E74" s="148">
        <f aca="true" t="shared" si="14" ref="E74:E79">D74*0.2</f>
        <v>4650</v>
      </c>
      <c r="F74" s="167"/>
      <c r="G74" s="144">
        <f aca="true" t="shared" si="15" ref="G74:G79">D74*0.8</f>
        <v>18600</v>
      </c>
    </row>
    <row r="75" spans="1:7" s="124" customFormat="1" ht="15" customHeight="1">
      <c r="A75" s="163" t="s">
        <v>363</v>
      </c>
      <c r="B75" s="148">
        <v>0</v>
      </c>
      <c r="C75" s="125" t="s">
        <v>360</v>
      </c>
      <c r="D75" s="140">
        <f t="shared" si="13"/>
        <v>0</v>
      </c>
      <c r="E75" s="148">
        <f t="shared" si="14"/>
        <v>0</v>
      </c>
      <c r="F75" s="164"/>
      <c r="G75" s="144">
        <f t="shared" si="15"/>
        <v>0</v>
      </c>
    </row>
    <row r="76" spans="1:7" s="124" customFormat="1" ht="15" customHeight="1">
      <c r="A76" s="163" t="s">
        <v>364</v>
      </c>
      <c r="B76" s="148">
        <v>22</v>
      </c>
      <c r="C76" s="125" t="s">
        <v>360</v>
      </c>
      <c r="D76" s="140">
        <f t="shared" si="13"/>
        <v>16500</v>
      </c>
      <c r="E76" s="148">
        <f t="shared" si="14"/>
        <v>3300</v>
      </c>
      <c r="F76" s="164"/>
      <c r="G76" s="144">
        <f t="shared" si="15"/>
        <v>13200</v>
      </c>
    </row>
    <row r="77" spans="1:7" ht="15" customHeight="1">
      <c r="A77" s="163" t="s">
        <v>365</v>
      </c>
      <c r="B77" s="167">
        <v>135</v>
      </c>
      <c r="C77" s="125" t="s">
        <v>360</v>
      </c>
      <c r="D77" s="140">
        <f t="shared" si="13"/>
        <v>101250</v>
      </c>
      <c r="E77" s="148">
        <f t="shared" si="14"/>
        <v>20250</v>
      </c>
      <c r="F77" s="164"/>
      <c r="G77" s="144">
        <f t="shared" si="15"/>
        <v>81000</v>
      </c>
    </row>
    <row r="78" spans="1:7" s="124" customFormat="1" ht="15" customHeight="1">
      <c r="A78" s="163" t="s">
        <v>366</v>
      </c>
      <c r="B78" s="148">
        <v>171</v>
      </c>
      <c r="C78" s="125" t="s">
        <v>360</v>
      </c>
      <c r="D78" s="140">
        <f t="shared" si="13"/>
        <v>128250</v>
      </c>
      <c r="E78" s="144">
        <f t="shared" si="14"/>
        <v>25650</v>
      </c>
      <c r="F78" s="148"/>
      <c r="G78" s="144">
        <f t="shared" si="15"/>
        <v>102600</v>
      </c>
    </row>
    <row r="79" spans="1:7" ht="15" customHeight="1">
      <c r="A79" s="163" t="s">
        <v>367</v>
      </c>
      <c r="B79" s="148">
        <v>43</v>
      </c>
      <c r="C79" s="125" t="s">
        <v>360</v>
      </c>
      <c r="D79" s="140">
        <f t="shared" si="13"/>
        <v>32250</v>
      </c>
      <c r="E79" s="144">
        <f t="shared" si="14"/>
        <v>6450</v>
      </c>
      <c r="F79" s="148"/>
      <c r="G79" s="144">
        <f t="shared" si="15"/>
        <v>25800</v>
      </c>
    </row>
    <row r="80" spans="1:7" ht="15" customHeight="1">
      <c r="A80" s="163" t="s">
        <v>368</v>
      </c>
      <c r="B80" s="148">
        <v>105</v>
      </c>
      <c r="C80" s="125" t="s">
        <v>360</v>
      </c>
      <c r="D80" s="140">
        <f t="shared" si="13"/>
        <v>78750</v>
      </c>
      <c r="E80" s="144">
        <f>D80*0.6</f>
        <v>47250</v>
      </c>
      <c r="F80" s="148"/>
      <c r="G80" s="144">
        <f>D80*0.4</f>
        <v>31500</v>
      </c>
    </row>
    <row r="81" spans="1:7" ht="15" customHeight="1">
      <c r="A81" s="163" t="s">
        <v>369</v>
      </c>
      <c r="B81" s="148">
        <v>168</v>
      </c>
      <c r="C81" s="125" t="s">
        <v>360</v>
      </c>
      <c r="D81" s="140">
        <f t="shared" si="13"/>
        <v>126000</v>
      </c>
      <c r="E81" s="144">
        <f>D81*0.6</f>
        <v>75600</v>
      </c>
      <c r="F81" s="148"/>
      <c r="G81" s="144">
        <f>D81*0.4</f>
        <v>50400</v>
      </c>
    </row>
    <row r="82" spans="1:7" ht="15" customHeight="1">
      <c r="A82" s="163" t="s">
        <v>370</v>
      </c>
      <c r="B82" s="148">
        <v>141</v>
      </c>
      <c r="C82" s="125" t="s">
        <v>371</v>
      </c>
      <c r="D82" s="140">
        <f t="shared" si="13"/>
        <v>105750</v>
      </c>
      <c r="E82" s="144">
        <f>D82*0.6</f>
        <v>63450</v>
      </c>
      <c r="F82" s="148"/>
      <c r="G82" s="144">
        <f>D82*0.4</f>
        <v>42300</v>
      </c>
    </row>
    <row r="83" spans="1:7" ht="15" customHeight="1">
      <c r="A83" s="163" t="s">
        <v>372</v>
      </c>
      <c r="B83" s="148">
        <v>73</v>
      </c>
      <c r="C83" s="125" t="s">
        <v>371</v>
      </c>
      <c r="D83" s="140">
        <f t="shared" si="13"/>
        <v>54750</v>
      </c>
      <c r="E83" s="144">
        <f>D83*0.6</f>
        <v>32850</v>
      </c>
      <c r="F83" s="148"/>
      <c r="G83" s="144">
        <f>D83*0.4</f>
        <v>21900</v>
      </c>
    </row>
    <row r="84" spans="1:7" ht="15" customHeight="1">
      <c r="A84" s="163" t="s">
        <v>373</v>
      </c>
      <c r="B84" s="148">
        <v>124</v>
      </c>
      <c r="C84" s="125" t="s">
        <v>371</v>
      </c>
      <c r="D84" s="140">
        <f t="shared" si="13"/>
        <v>93000</v>
      </c>
      <c r="E84" s="144">
        <f>D84*0.6</f>
        <v>55800</v>
      </c>
      <c r="F84" s="148"/>
      <c r="G84" s="144">
        <f>D84*0.4</f>
        <v>37200</v>
      </c>
    </row>
    <row r="85" spans="1:7" ht="15" customHeight="1">
      <c r="A85" s="186" t="s">
        <v>374</v>
      </c>
      <c r="B85" s="29">
        <v>1474</v>
      </c>
      <c r="C85" s="125" t="s">
        <v>371</v>
      </c>
      <c r="D85" s="137">
        <f t="shared" si="13"/>
        <v>1105500</v>
      </c>
      <c r="E85" s="187">
        <f>E86+E87</f>
        <v>851550</v>
      </c>
      <c r="F85" s="187">
        <f>F86+F87</f>
        <v>22800</v>
      </c>
      <c r="G85" s="187">
        <f>G86+G87</f>
        <v>231150</v>
      </c>
    </row>
    <row r="86" spans="1:7" s="124" customFormat="1" ht="15" customHeight="1">
      <c r="A86" s="188" t="s">
        <v>375</v>
      </c>
      <c r="B86" s="189">
        <v>76</v>
      </c>
      <c r="C86" s="125" t="s">
        <v>317</v>
      </c>
      <c r="D86" s="140">
        <f t="shared" si="13"/>
        <v>57000</v>
      </c>
      <c r="E86" s="144">
        <f>D86*0.6</f>
        <v>34200</v>
      </c>
      <c r="F86" s="189">
        <f>D86*0.4</f>
        <v>22800</v>
      </c>
      <c r="G86" s="148"/>
    </row>
    <row r="87" spans="1:7" ht="15" customHeight="1">
      <c r="A87" s="188" t="s">
        <v>376</v>
      </c>
      <c r="B87" s="190">
        <v>1398</v>
      </c>
      <c r="C87" s="125" t="s">
        <v>317</v>
      </c>
      <c r="D87" s="142">
        <f>SUM(D88:D97)</f>
        <v>1048500</v>
      </c>
      <c r="E87" s="142">
        <f>SUM(E88:E97)</f>
        <v>817350</v>
      </c>
      <c r="F87" s="142">
        <f>SUM(F88:F97)</f>
        <v>0</v>
      </c>
      <c r="G87" s="142">
        <f>SUM(G88:G97)</f>
        <v>231150</v>
      </c>
    </row>
    <row r="88" spans="1:7" ht="15" customHeight="1">
      <c r="A88" s="188" t="s">
        <v>377</v>
      </c>
      <c r="B88" s="189">
        <v>49</v>
      </c>
      <c r="C88" s="125" t="s">
        <v>317</v>
      </c>
      <c r="D88" s="140">
        <f aca="true" t="shared" si="16" ref="D88:D99">B88*750</f>
        <v>36750</v>
      </c>
      <c r="E88" s="144">
        <f>D88*0.6</f>
        <v>22050</v>
      </c>
      <c r="F88" s="191"/>
      <c r="G88" s="144">
        <f>D88*0.4</f>
        <v>14700</v>
      </c>
    </row>
    <row r="89" spans="1:7" ht="15" customHeight="1">
      <c r="A89" s="151" t="s">
        <v>378</v>
      </c>
      <c r="B89" s="152">
        <v>69</v>
      </c>
      <c r="C89" s="125" t="s">
        <v>317</v>
      </c>
      <c r="D89" s="140">
        <f t="shared" si="16"/>
        <v>51750</v>
      </c>
      <c r="E89" s="140">
        <f aca="true" t="shared" si="17" ref="E89:E95">D89*0.8</f>
        <v>41400</v>
      </c>
      <c r="F89" s="152"/>
      <c r="G89" s="145">
        <f aca="true" t="shared" si="18" ref="G89:G95">D89*0.2</f>
        <v>10350</v>
      </c>
    </row>
    <row r="90" spans="1:7" ht="15" customHeight="1">
      <c r="A90" s="151" t="s">
        <v>379</v>
      </c>
      <c r="B90" s="192">
        <v>24</v>
      </c>
      <c r="C90" s="125" t="s">
        <v>317</v>
      </c>
      <c r="D90" s="140">
        <f t="shared" si="16"/>
        <v>18000</v>
      </c>
      <c r="E90" s="140">
        <f t="shared" si="17"/>
        <v>14400</v>
      </c>
      <c r="F90" s="193"/>
      <c r="G90" s="145">
        <f t="shared" si="18"/>
        <v>3600</v>
      </c>
    </row>
    <row r="91" spans="1:7" ht="15" customHeight="1">
      <c r="A91" s="151" t="s">
        <v>380</v>
      </c>
      <c r="B91" s="194">
        <v>30</v>
      </c>
      <c r="C91" s="125" t="s">
        <v>317</v>
      </c>
      <c r="D91" s="140">
        <f t="shared" si="16"/>
        <v>22500</v>
      </c>
      <c r="E91" s="140">
        <f t="shared" si="17"/>
        <v>18000</v>
      </c>
      <c r="F91" s="194"/>
      <c r="G91" s="145">
        <f t="shared" si="18"/>
        <v>4500</v>
      </c>
    </row>
    <row r="92" spans="1:7" ht="15" customHeight="1">
      <c r="A92" s="151" t="s">
        <v>381</v>
      </c>
      <c r="B92" s="152">
        <v>66</v>
      </c>
      <c r="C92" s="125" t="s">
        <v>317</v>
      </c>
      <c r="D92" s="140">
        <f t="shared" si="16"/>
        <v>49500</v>
      </c>
      <c r="E92" s="140">
        <f t="shared" si="17"/>
        <v>39600</v>
      </c>
      <c r="F92" s="195"/>
      <c r="G92" s="145">
        <f t="shared" si="18"/>
        <v>9900</v>
      </c>
    </row>
    <row r="93" spans="1:7" ht="15" customHeight="1">
      <c r="A93" s="151" t="s">
        <v>382</v>
      </c>
      <c r="B93" s="152">
        <v>149</v>
      </c>
      <c r="C93" s="125" t="s">
        <v>317</v>
      </c>
      <c r="D93" s="140">
        <f t="shared" si="16"/>
        <v>111750</v>
      </c>
      <c r="E93" s="140">
        <f t="shared" si="17"/>
        <v>89400</v>
      </c>
      <c r="F93" s="152"/>
      <c r="G93" s="145">
        <f t="shared" si="18"/>
        <v>22350</v>
      </c>
    </row>
    <row r="94" spans="1:7" ht="15" customHeight="1">
      <c r="A94" s="151" t="s">
        <v>383</v>
      </c>
      <c r="B94" s="152">
        <v>297</v>
      </c>
      <c r="C94" s="125" t="s">
        <v>317</v>
      </c>
      <c r="D94" s="140">
        <f t="shared" si="16"/>
        <v>222750</v>
      </c>
      <c r="E94" s="140">
        <f t="shared" si="17"/>
        <v>178200</v>
      </c>
      <c r="F94" s="152"/>
      <c r="G94" s="145">
        <f t="shared" si="18"/>
        <v>44550</v>
      </c>
    </row>
    <row r="95" spans="1:7" ht="15" customHeight="1">
      <c r="A95" s="151" t="s">
        <v>384</v>
      </c>
      <c r="B95" s="152">
        <v>508</v>
      </c>
      <c r="C95" s="125" t="s">
        <v>317</v>
      </c>
      <c r="D95" s="140">
        <f t="shared" si="16"/>
        <v>381000</v>
      </c>
      <c r="E95" s="140">
        <f t="shared" si="17"/>
        <v>304800</v>
      </c>
      <c r="F95" s="152"/>
      <c r="G95" s="145">
        <f t="shared" si="18"/>
        <v>76200</v>
      </c>
    </row>
    <row r="96" spans="1:7" ht="15" customHeight="1">
      <c r="A96" s="196" t="s">
        <v>385</v>
      </c>
      <c r="B96" s="197">
        <v>47</v>
      </c>
      <c r="C96" s="125" t="s">
        <v>317</v>
      </c>
      <c r="D96" s="140">
        <f t="shared" si="16"/>
        <v>35250</v>
      </c>
      <c r="E96" s="144">
        <f>D96*0.4</f>
        <v>14100</v>
      </c>
      <c r="F96" s="197"/>
      <c r="G96" s="144">
        <f>D96*0.6</f>
        <v>21150</v>
      </c>
    </row>
    <row r="97" spans="1:7" ht="15" customHeight="1">
      <c r="A97" s="151" t="s">
        <v>386</v>
      </c>
      <c r="B97" s="152">
        <v>159</v>
      </c>
      <c r="C97" s="125" t="s">
        <v>317</v>
      </c>
      <c r="D97" s="140">
        <f t="shared" si="16"/>
        <v>119250</v>
      </c>
      <c r="E97" s="140">
        <f>D97*0.8</f>
        <v>95400</v>
      </c>
      <c r="F97" s="152"/>
      <c r="G97" s="145">
        <f>D97*0.2</f>
        <v>23850</v>
      </c>
    </row>
    <row r="98" spans="1:7" ht="15" customHeight="1">
      <c r="A98" s="149" t="s">
        <v>387</v>
      </c>
      <c r="B98" s="20">
        <v>1776</v>
      </c>
      <c r="C98" s="125" t="s">
        <v>388</v>
      </c>
      <c r="D98" s="137">
        <f t="shared" si="16"/>
        <v>1332000</v>
      </c>
      <c r="E98" s="198">
        <f>E99+E100</f>
        <v>811200</v>
      </c>
      <c r="F98" s="198">
        <f>F99+F100</f>
        <v>94200</v>
      </c>
      <c r="G98" s="198">
        <f>G99+G100</f>
        <v>426600</v>
      </c>
    </row>
    <row r="99" spans="1:7" ht="15" customHeight="1">
      <c r="A99" s="153" t="s">
        <v>389</v>
      </c>
      <c r="B99" s="143">
        <v>157</v>
      </c>
      <c r="C99" s="125" t="s">
        <v>390</v>
      </c>
      <c r="D99" s="140">
        <f t="shared" si="16"/>
        <v>117750</v>
      </c>
      <c r="E99" s="144">
        <f>D99*0.2</f>
        <v>23550</v>
      </c>
      <c r="F99" s="143">
        <f>D99*0.8</f>
        <v>94200</v>
      </c>
      <c r="G99" s="144"/>
    </row>
    <row r="100" spans="1:7" ht="15" customHeight="1">
      <c r="A100" s="153" t="s">
        <v>391</v>
      </c>
      <c r="B100" s="95">
        <v>1619</v>
      </c>
      <c r="C100" s="125" t="s">
        <v>390</v>
      </c>
      <c r="D100" s="142">
        <f>SUM(D101:D114)</f>
        <v>1214250</v>
      </c>
      <c r="E100" s="142">
        <f>SUM(E101:E114)</f>
        <v>787650</v>
      </c>
      <c r="F100" s="142">
        <f>SUM(F101:F114)</f>
        <v>0</v>
      </c>
      <c r="G100" s="142">
        <f>SUM(G101:G114)</f>
        <v>426600</v>
      </c>
    </row>
    <row r="101" spans="1:7" ht="15" customHeight="1">
      <c r="A101" s="153" t="s">
        <v>392</v>
      </c>
      <c r="B101" s="143">
        <v>1</v>
      </c>
      <c r="C101" s="125" t="s">
        <v>360</v>
      </c>
      <c r="D101" s="140">
        <f aca="true" t="shared" si="19" ref="D101:D116">B101*750</f>
        <v>750</v>
      </c>
      <c r="E101" s="144">
        <f aca="true" t="shared" si="20" ref="E101:E106">D101*0.2</f>
        <v>150</v>
      </c>
      <c r="F101" s="199"/>
      <c r="G101" s="144">
        <f aca="true" t="shared" si="21" ref="G101:G106">D101*0.8</f>
        <v>600</v>
      </c>
    </row>
    <row r="102" spans="1:7" ht="15" customHeight="1">
      <c r="A102" s="151" t="s">
        <v>393</v>
      </c>
      <c r="B102" s="143">
        <v>17</v>
      </c>
      <c r="C102" s="125" t="s">
        <v>360</v>
      </c>
      <c r="D102" s="140">
        <f t="shared" si="19"/>
        <v>12750</v>
      </c>
      <c r="E102" s="144">
        <f t="shared" si="20"/>
        <v>2550</v>
      </c>
      <c r="F102" s="144"/>
      <c r="G102" s="144">
        <f t="shared" si="21"/>
        <v>10200</v>
      </c>
    </row>
    <row r="103" spans="1:7" ht="15" customHeight="1">
      <c r="A103" s="151" t="s">
        <v>394</v>
      </c>
      <c r="B103" s="143">
        <v>10</v>
      </c>
      <c r="C103" s="125" t="s">
        <v>360</v>
      </c>
      <c r="D103" s="140">
        <f t="shared" si="19"/>
        <v>7500</v>
      </c>
      <c r="E103" s="144">
        <f t="shared" si="20"/>
        <v>1500</v>
      </c>
      <c r="F103" s="144"/>
      <c r="G103" s="144">
        <f t="shared" si="21"/>
        <v>6000</v>
      </c>
    </row>
    <row r="104" spans="1:7" ht="15" customHeight="1">
      <c r="A104" s="151" t="s">
        <v>395</v>
      </c>
      <c r="B104" s="143">
        <v>27</v>
      </c>
      <c r="C104" s="125" t="s">
        <v>360</v>
      </c>
      <c r="D104" s="140">
        <f t="shared" si="19"/>
        <v>20250</v>
      </c>
      <c r="E104" s="144">
        <f t="shared" si="20"/>
        <v>4050</v>
      </c>
      <c r="F104" s="144"/>
      <c r="G104" s="144">
        <f t="shared" si="21"/>
        <v>16200</v>
      </c>
    </row>
    <row r="105" spans="1:7" ht="15" customHeight="1">
      <c r="A105" s="151" t="s">
        <v>396</v>
      </c>
      <c r="B105" s="143">
        <v>5</v>
      </c>
      <c r="C105" s="125" t="s">
        <v>360</v>
      </c>
      <c r="D105" s="140">
        <f t="shared" si="19"/>
        <v>3750</v>
      </c>
      <c r="E105" s="144">
        <f t="shared" si="20"/>
        <v>750</v>
      </c>
      <c r="F105" s="144"/>
      <c r="G105" s="144">
        <f t="shared" si="21"/>
        <v>3000</v>
      </c>
    </row>
    <row r="106" spans="1:7" ht="15" customHeight="1">
      <c r="A106" s="153" t="s">
        <v>397</v>
      </c>
      <c r="B106" s="143">
        <v>23</v>
      </c>
      <c r="C106" s="125" t="s">
        <v>360</v>
      </c>
      <c r="D106" s="140">
        <f t="shared" si="19"/>
        <v>17250</v>
      </c>
      <c r="E106" s="144">
        <f t="shared" si="20"/>
        <v>3450</v>
      </c>
      <c r="F106" s="143"/>
      <c r="G106" s="144">
        <f t="shared" si="21"/>
        <v>13800</v>
      </c>
    </row>
    <row r="107" spans="1:7" ht="15" customHeight="1">
      <c r="A107" s="151" t="s">
        <v>398</v>
      </c>
      <c r="B107" s="143">
        <v>117</v>
      </c>
      <c r="C107" s="125" t="s">
        <v>360</v>
      </c>
      <c r="D107" s="140">
        <f t="shared" si="19"/>
        <v>87750</v>
      </c>
      <c r="E107" s="144">
        <f>D107*0.4</f>
        <v>35100</v>
      </c>
      <c r="F107" s="144"/>
      <c r="G107" s="144">
        <f>D107*0.6</f>
        <v>52650</v>
      </c>
    </row>
    <row r="108" spans="1:7" ht="15" customHeight="1">
      <c r="A108" s="151" t="s">
        <v>399</v>
      </c>
      <c r="B108" s="143">
        <v>134</v>
      </c>
      <c r="C108" s="125" t="s">
        <v>360</v>
      </c>
      <c r="D108" s="140">
        <f t="shared" si="19"/>
        <v>100500</v>
      </c>
      <c r="E108" s="144">
        <f>D108*0.6</f>
        <v>60300</v>
      </c>
      <c r="F108" s="144"/>
      <c r="G108" s="144">
        <f>D108*0.4</f>
        <v>40200</v>
      </c>
    </row>
    <row r="109" spans="1:7" ht="15" customHeight="1">
      <c r="A109" s="151" t="s">
        <v>400</v>
      </c>
      <c r="B109" s="143">
        <v>353</v>
      </c>
      <c r="C109" s="125" t="s">
        <v>360</v>
      </c>
      <c r="D109" s="140">
        <f t="shared" si="19"/>
        <v>264750</v>
      </c>
      <c r="E109" s="144">
        <f>D109*0.6</f>
        <v>158850</v>
      </c>
      <c r="F109" s="144"/>
      <c r="G109" s="144">
        <f>D109*0.4</f>
        <v>105900</v>
      </c>
    </row>
    <row r="110" spans="1:7" ht="15" customHeight="1">
      <c r="A110" s="151" t="s">
        <v>401</v>
      </c>
      <c r="B110" s="143">
        <v>199</v>
      </c>
      <c r="C110" s="125" t="s">
        <v>360</v>
      </c>
      <c r="D110" s="140">
        <f t="shared" si="19"/>
        <v>149250</v>
      </c>
      <c r="E110" s="140">
        <f>D110*0.8</f>
        <v>119400</v>
      </c>
      <c r="F110" s="144"/>
      <c r="G110" s="145">
        <f>D110*0.2</f>
        <v>29850</v>
      </c>
    </row>
    <row r="111" spans="1:7" ht="15" customHeight="1">
      <c r="A111" s="151" t="s">
        <v>402</v>
      </c>
      <c r="B111" s="143">
        <v>184</v>
      </c>
      <c r="C111" s="125" t="s">
        <v>360</v>
      </c>
      <c r="D111" s="140">
        <f t="shared" si="19"/>
        <v>138000</v>
      </c>
      <c r="E111" s="140">
        <f>D111*0.8</f>
        <v>110400</v>
      </c>
      <c r="F111" s="144"/>
      <c r="G111" s="145">
        <f>D111*0.2</f>
        <v>27600</v>
      </c>
    </row>
    <row r="112" spans="1:7" ht="15" customHeight="1">
      <c r="A112" s="151" t="s">
        <v>403</v>
      </c>
      <c r="B112" s="143">
        <v>359</v>
      </c>
      <c r="C112" s="125" t="s">
        <v>360</v>
      </c>
      <c r="D112" s="140">
        <f t="shared" si="19"/>
        <v>269250</v>
      </c>
      <c r="E112" s="140">
        <f>D112*0.8</f>
        <v>215400</v>
      </c>
      <c r="F112" s="143"/>
      <c r="G112" s="145">
        <f>D112*0.2</f>
        <v>53850</v>
      </c>
    </row>
    <row r="113" spans="1:7" ht="15" customHeight="1">
      <c r="A113" s="151" t="s">
        <v>404</v>
      </c>
      <c r="B113" s="143">
        <v>125</v>
      </c>
      <c r="C113" s="125" t="s">
        <v>360</v>
      </c>
      <c r="D113" s="140">
        <f t="shared" si="19"/>
        <v>93750</v>
      </c>
      <c r="E113" s="144">
        <f>D113*0.6</f>
        <v>56250</v>
      </c>
      <c r="F113" s="144"/>
      <c r="G113" s="144">
        <f>D113*0.4</f>
        <v>37500</v>
      </c>
    </row>
    <row r="114" spans="1:7" ht="15" customHeight="1">
      <c r="A114" s="151" t="s">
        <v>405</v>
      </c>
      <c r="B114" s="143">
        <v>65</v>
      </c>
      <c r="C114" s="125" t="s">
        <v>406</v>
      </c>
      <c r="D114" s="140">
        <f t="shared" si="19"/>
        <v>48750</v>
      </c>
      <c r="E114" s="144">
        <f>D114*0.4</f>
        <v>19500</v>
      </c>
      <c r="F114" s="144"/>
      <c r="G114" s="144">
        <f>D114*0.6</f>
        <v>29250</v>
      </c>
    </row>
    <row r="115" spans="1:7" ht="15" customHeight="1">
      <c r="A115" s="200" t="s">
        <v>407</v>
      </c>
      <c r="B115" s="20">
        <v>456</v>
      </c>
      <c r="C115" s="125" t="s">
        <v>406</v>
      </c>
      <c r="D115" s="21">
        <f t="shared" si="19"/>
        <v>342000</v>
      </c>
      <c r="E115" s="198"/>
      <c r="F115" s="198">
        <f>F116+F117</f>
        <v>342000</v>
      </c>
      <c r="G115" s="198">
        <f>E115*1500</f>
        <v>0</v>
      </c>
    </row>
    <row r="116" spans="1:7" ht="15" customHeight="1">
      <c r="A116" s="153" t="s">
        <v>408</v>
      </c>
      <c r="B116" s="143">
        <v>136</v>
      </c>
      <c r="C116" s="125" t="s">
        <v>406</v>
      </c>
      <c r="D116" s="144">
        <f t="shared" si="19"/>
        <v>102000</v>
      </c>
      <c r="E116" s="144"/>
      <c r="F116" s="144">
        <v>102000</v>
      </c>
      <c r="G116" s="144"/>
    </row>
    <row r="117" spans="1:7" ht="15" customHeight="1">
      <c r="A117" s="151" t="s">
        <v>409</v>
      </c>
      <c r="B117" s="201">
        <v>320</v>
      </c>
      <c r="C117" s="125" t="s">
        <v>406</v>
      </c>
      <c r="D117" s="202">
        <f>SUM(D118:D123)</f>
        <v>240000</v>
      </c>
      <c r="E117" s="202">
        <f>SUM(E118:E123)</f>
        <v>0</v>
      </c>
      <c r="F117" s="202">
        <f>SUM(F118:F123)</f>
        <v>240000</v>
      </c>
      <c r="G117" s="202">
        <f>SUM(G118:G123)</f>
        <v>0</v>
      </c>
    </row>
    <row r="118" spans="1:7" ht="15" customHeight="1">
      <c r="A118" s="151" t="s">
        <v>410</v>
      </c>
      <c r="B118" s="152">
        <v>64</v>
      </c>
      <c r="C118" s="125" t="s">
        <v>411</v>
      </c>
      <c r="D118" s="144">
        <f aca="true" t="shared" si="22" ref="D118:D123">B118*750</f>
        <v>48000</v>
      </c>
      <c r="E118" s="152"/>
      <c r="F118" s="152">
        <v>48000</v>
      </c>
      <c r="G118" s="144"/>
    </row>
    <row r="119" spans="1:7" ht="15" customHeight="1">
      <c r="A119" s="153" t="s">
        <v>412</v>
      </c>
      <c r="B119" s="143">
        <v>15</v>
      </c>
      <c r="C119" s="125" t="s">
        <v>411</v>
      </c>
      <c r="D119" s="144">
        <f t="shared" si="22"/>
        <v>11250</v>
      </c>
      <c r="E119" s="164"/>
      <c r="F119" s="164">
        <v>11250</v>
      </c>
      <c r="G119" s="164"/>
    </row>
    <row r="120" spans="1:7" ht="15" customHeight="1">
      <c r="A120" s="154" t="s">
        <v>413</v>
      </c>
      <c r="B120" s="155">
        <v>39</v>
      </c>
      <c r="C120" s="125" t="s">
        <v>411</v>
      </c>
      <c r="D120" s="144">
        <f t="shared" si="22"/>
        <v>29250</v>
      </c>
      <c r="E120" s="156"/>
      <c r="F120" s="156">
        <v>29250</v>
      </c>
      <c r="G120" s="156"/>
    </row>
    <row r="121" spans="1:7" ht="15" customHeight="1">
      <c r="A121" s="153" t="s">
        <v>414</v>
      </c>
      <c r="B121" s="143">
        <v>84</v>
      </c>
      <c r="C121" s="125" t="s">
        <v>411</v>
      </c>
      <c r="D121" s="144">
        <f t="shared" si="22"/>
        <v>63000</v>
      </c>
      <c r="E121" s="164"/>
      <c r="F121" s="164">
        <v>63000</v>
      </c>
      <c r="G121" s="164"/>
    </row>
    <row r="122" spans="1:7" ht="15" customHeight="1">
      <c r="A122" s="153" t="s">
        <v>415</v>
      </c>
      <c r="B122" s="143">
        <v>68</v>
      </c>
      <c r="C122" s="125" t="s">
        <v>411</v>
      </c>
      <c r="D122" s="144">
        <f t="shared" si="22"/>
        <v>51000</v>
      </c>
      <c r="E122" s="164"/>
      <c r="F122" s="164">
        <v>51000</v>
      </c>
      <c r="G122" s="164"/>
    </row>
    <row r="123" spans="1:7" ht="15" customHeight="1">
      <c r="A123" s="154" t="s">
        <v>416</v>
      </c>
      <c r="B123" s="155">
        <v>50</v>
      </c>
      <c r="C123" s="125" t="s">
        <v>411</v>
      </c>
      <c r="D123" s="144">
        <f t="shared" si="22"/>
        <v>37500</v>
      </c>
      <c r="E123" s="156"/>
      <c r="F123" s="156">
        <v>37500</v>
      </c>
      <c r="G123" s="156"/>
    </row>
  </sheetData>
  <mergeCells count="6">
    <mergeCell ref="A1:G1"/>
    <mergeCell ref="A2:G2"/>
    <mergeCell ref="A3:A4"/>
    <mergeCell ref="B3:B4"/>
    <mergeCell ref="C3:C4"/>
    <mergeCell ref="D3:G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2009-06-10T08:47:50Z</cp:lastPrinted>
  <dcterms:created xsi:type="dcterms:W3CDTF">1996-12-17T01:32:42Z</dcterms:created>
  <dcterms:modified xsi:type="dcterms:W3CDTF">2009-08-13T16:49:16Z</dcterms:modified>
  <cp:category/>
  <cp:version/>
  <cp:contentType/>
  <cp:contentStatus/>
</cp:coreProperties>
</file>